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\SuSeon\Project\FTES Target\Semester Summary\"/>
    </mc:Choice>
  </mc:AlternateContent>
  <xr:revisionPtr revIDLastSave="0" documentId="13_ncr:1_{05F07804-45E0-48A4-9C0F-FB19818D0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AB7" i="1"/>
  <c r="AB8" i="1"/>
  <c r="Z7" i="1"/>
  <c r="Z8" i="1"/>
  <c r="V7" i="1"/>
  <c r="R7" i="1"/>
  <c r="AB15" i="1" l="1"/>
  <c r="AA15" i="1"/>
  <c r="Z15" i="1"/>
  <c r="W15" i="1"/>
  <c r="V15" i="1"/>
  <c r="S15" i="1"/>
  <c r="R15" i="1"/>
  <c r="O15" i="1"/>
  <c r="Y13" i="1"/>
  <c r="Y14" i="1" s="1"/>
  <c r="AA14" i="1" s="1"/>
  <c r="X13" i="1"/>
  <c r="U13" i="1"/>
  <c r="U14" i="1" s="1"/>
  <c r="T13" i="1"/>
  <c r="Q13" i="1"/>
  <c r="Q14" i="1" s="1"/>
  <c r="P13" i="1"/>
  <c r="P14" i="1" s="1"/>
  <c r="O14" i="1" s="1"/>
  <c r="N13" i="1"/>
  <c r="N14" i="1" s="1"/>
  <c r="M13" i="1"/>
  <c r="M14" i="1" s="1"/>
  <c r="L13" i="1"/>
  <c r="L14" i="1" s="1"/>
  <c r="K13" i="1"/>
  <c r="K14" i="1" s="1"/>
  <c r="J13" i="1"/>
  <c r="J14" i="1" s="1"/>
  <c r="I13" i="1"/>
  <c r="I14" i="1" s="1"/>
  <c r="AB12" i="1"/>
  <c r="AA12" i="1"/>
  <c r="Z12" i="1"/>
  <c r="W12" i="1"/>
  <c r="V12" i="1"/>
  <c r="S12" i="1"/>
  <c r="R12" i="1"/>
  <c r="O12" i="1"/>
  <c r="AB11" i="1"/>
  <c r="AA11" i="1"/>
  <c r="Z11" i="1"/>
  <c r="W11" i="1"/>
  <c r="V11" i="1"/>
  <c r="S11" i="1"/>
  <c r="R11" i="1"/>
  <c r="O11" i="1"/>
  <c r="AB10" i="1"/>
  <c r="AA10" i="1"/>
  <c r="Z10" i="1"/>
  <c r="W10" i="1"/>
  <c r="V10" i="1"/>
  <c r="R10" i="1"/>
  <c r="O10" i="1"/>
  <c r="AB9" i="1"/>
  <c r="AA9" i="1"/>
  <c r="Z9" i="1"/>
  <c r="W9" i="1"/>
  <c r="V9" i="1"/>
  <c r="S9" i="1"/>
  <c r="R9" i="1"/>
  <c r="O9" i="1"/>
  <c r="AA8" i="1"/>
  <c r="W8" i="1"/>
  <c r="V8" i="1"/>
  <c r="S8" i="1"/>
  <c r="R8" i="1"/>
  <c r="O8" i="1"/>
  <c r="AA7" i="1"/>
  <c r="W7" i="1"/>
  <c r="S7" i="1"/>
  <c r="O7" i="1"/>
  <c r="AB6" i="1"/>
  <c r="AA6" i="1"/>
  <c r="Z6" i="1"/>
  <c r="W6" i="1"/>
  <c r="V6" i="1"/>
  <c r="S6" i="1"/>
  <c r="R6" i="1"/>
  <c r="O6" i="1"/>
  <c r="AB5" i="1"/>
  <c r="AA5" i="1"/>
  <c r="Z5" i="1"/>
  <c r="W5" i="1"/>
  <c r="V5" i="1"/>
  <c r="S5" i="1"/>
  <c r="R5" i="1"/>
  <c r="O5" i="1"/>
  <c r="AB4" i="1"/>
  <c r="AA4" i="1"/>
  <c r="Z4" i="1"/>
  <c r="W4" i="1"/>
  <c r="V4" i="1"/>
  <c r="S4" i="1"/>
  <c r="R4" i="1"/>
  <c r="O4" i="1"/>
  <c r="AD11" i="1" l="1"/>
  <c r="AC11" i="1"/>
  <c r="AD5" i="1"/>
  <c r="AC5" i="1"/>
  <c r="AD8" i="1"/>
  <c r="AC8" i="1"/>
  <c r="AD12" i="1"/>
  <c r="AC12" i="1"/>
  <c r="AD6" i="1"/>
  <c r="AC6" i="1"/>
  <c r="AC7" i="1"/>
  <c r="AD7" i="1"/>
  <c r="AD10" i="1"/>
  <c r="AC10" i="1"/>
  <c r="AD9" i="1"/>
  <c r="AC9" i="1"/>
  <c r="AD4" i="1"/>
  <c r="AC4" i="1"/>
  <c r="AD15" i="1"/>
  <c r="AC15" i="1"/>
  <c r="Z14" i="1"/>
  <c r="Z13" i="1"/>
  <c r="AA13" i="1"/>
  <c r="V13" i="1"/>
  <c r="S13" i="1"/>
  <c r="O13" i="1"/>
  <c r="W13" i="1"/>
  <c r="AB13" i="1"/>
  <c r="S14" i="1"/>
  <c r="R14" i="1"/>
  <c r="R13" i="1"/>
  <c r="AD13" i="1" l="1"/>
  <c r="AC13" i="1"/>
  <c r="V14" i="1"/>
  <c r="W14" i="1"/>
  <c r="AB14" i="1"/>
  <c r="AD14" i="1" l="1"/>
  <c r="A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AutoBVT</author>
  </authors>
  <commentList>
    <comment ref="O14" authorId="0" shapeId="0" xr:uid="{00000000-0006-0000-0000-000001000000}">
      <text>
        <r>
          <rPr>
            <sz val="9"/>
            <color indexed="12"/>
            <rFont val="Tahoma"/>
            <family val="2"/>
          </rPr>
          <t>These sums come from LB model for Fall 21 and Spring 22 with addition to Summer 21 
(same figures as in the Summer 20)</t>
        </r>
      </text>
    </comment>
  </commentList>
</comments>
</file>

<file path=xl/sharedStrings.xml><?xml version="1.0" encoding="utf-8"?>
<sst xmlns="http://schemas.openxmlformats.org/spreadsheetml/2006/main" count="47" uniqueCount="40">
  <si>
    <t xml:space="preserve"> FTES targets/projections for 2021-2022</t>
  </si>
  <si>
    <t>14/15 CY FTES FINAL</t>
  </si>
  <si>
    <t>15/16 CY FTES FINAL</t>
  </si>
  <si>
    <t>16/17 CY FTES FINAL</t>
  </si>
  <si>
    <t>17/18 CY FTES FINAL</t>
  </si>
  <si>
    <t>18/19 CY FTES FINAL</t>
  </si>
  <si>
    <t>19/20 CY FTES FINAL</t>
  </si>
  <si>
    <t>20/21 CY FTES FINAL</t>
  </si>
  <si>
    <t>21/22 CY PROJECTED</t>
  </si>
  <si>
    <t>Summer 2021</t>
  </si>
  <si>
    <t>Fall 2021</t>
  </si>
  <si>
    <t>Spring 2022</t>
  </si>
  <si>
    <t>Annual</t>
  </si>
  <si>
    <t>COLLEGE</t>
  </si>
  <si>
    <t>08/09 CY FTES FINAL</t>
  </si>
  <si>
    <t>10/11 CY FTES FINAL</t>
  </si>
  <si>
    <t>11/12 CY FTES FINAL</t>
  </si>
  <si>
    <t>12/13 CY FTES FINAL</t>
  </si>
  <si>
    <t>13/14 CY FTES FINAL</t>
  </si>
  <si>
    <t>15/16 CY PROJECTED</t>
  </si>
  <si>
    <t>Projected</t>
  </si>
  <si>
    <t>Final</t>
  </si>
  <si>
    <t>FTES ACTUAL - INIT TARGET</t>
  </si>
  <si>
    <t>% ACTUAL/ PROJECTED</t>
  </si>
  <si>
    <t xml:space="preserve">Projected </t>
  </si>
  <si>
    <t>CALC to date</t>
  </si>
  <si>
    <t>DIFF (CALC - TARGET)</t>
  </si>
  <si>
    <t xml:space="preserve">% of PROJECTED </t>
  </si>
  <si>
    <t>A/L</t>
  </si>
  <si>
    <t>B/E</t>
  </si>
  <si>
    <t>CCOE</t>
  </si>
  <si>
    <t>ES</t>
  </si>
  <si>
    <t>ECST</t>
  </si>
  <si>
    <t>H/HS</t>
  </si>
  <si>
    <t>N/SS</t>
  </si>
  <si>
    <t>HNR</t>
  </si>
  <si>
    <t>OTHER*</t>
  </si>
  <si>
    <t>TOTAL</t>
  </si>
  <si>
    <t>RESIDENT FTES</t>
  </si>
  <si>
    <t>NON-RESIDENT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</si>
</sst>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[Red]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9"/>
      <color indexed="12"/>
      <name val="Tahoma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41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5" fontId="4" fillId="2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1" xfId="3" applyFont="1" applyFill="1" applyBorder="1" applyAlignment="1"/>
    <xf numFmtId="0" fontId="7" fillId="2" borderId="2" xfId="3" applyFont="1" applyFill="1" applyBorder="1" applyAlignment="1"/>
    <xf numFmtId="43" fontId="8" fillId="2" borderId="2" xfId="1" applyFont="1" applyFill="1" applyBorder="1" applyAlignment="1"/>
    <xf numFmtId="43" fontId="7" fillId="2" borderId="2" xfId="1" applyFont="1" applyFill="1" applyBorder="1" applyAlignment="1"/>
    <xf numFmtId="0" fontId="0" fillId="0" borderId="0" xfId="0" applyBorder="1"/>
    <xf numFmtId="0" fontId="9" fillId="0" borderId="9" xfId="3" applyFont="1" applyBorder="1" applyAlignment="1"/>
    <xf numFmtId="164" fontId="9" fillId="0" borderId="10" xfId="1" applyNumberFormat="1" applyFont="1" applyFill="1" applyBorder="1" applyAlignment="1">
      <alignment horizontal="center" textRotation="90" wrapText="1"/>
    </xf>
    <xf numFmtId="43" fontId="9" fillId="0" borderId="11" xfId="1" applyFont="1" applyFill="1" applyBorder="1" applyAlignment="1">
      <alignment horizontal="center" textRotation="90" wrapText="1"/>
    </xf>
    <xf numFmtId="0" fontId="9" fillId="0" borderId="11" xfId="1" applyNumberFormat="1" applyFont="1" applyFill="1" applyBorder="1" applyAlignment="1">
      <alignment horizontal="center" textRotation="90" wrapText="1"/>
    </xf>
    <xf numFmtId="0" fontId="9" fillId="0" borderId="13" xfId="3" applyFont="1" applyFill="1" applyBorder="1" applyAlignment="1">
      <alignment horizontal="center" textRotation="90" wrapText="1"/>
    </xf>
    <xf numFmtId="0" fontId="9" fillId="0" borderId="16" xfId="3" applyFont="1" applyFill="1" applyBorder="1" applyAlignment="1">
      <alignment horizontal="center" textRotation="90" wrapText="1"/>
    </xf>
    <xf numFmtId="0" fontId="9" fillId="0" borderId="16" xfId="3" applyFont="1" applyFill="1" applyBorder="1" applyAlignment="1">
      <alignment horizontal="center" textRotation="90"/>
    </xf>
    <xf numFmtId="164" fontId="9" fillId="7" borderId="18" xfId="1" applyNumberFormat="1" applyFont="1" applyFill="1" applyBorder="1" applyAlignment="1">
      <alignment horizontal="center" textRotation="90" wrapText="1"/>
    </xf>
    <xf numFmtId="0" fontId="9" fillId="7" borderId="14" xfId="3" applyFont="1" applyFill="1" applyBorder="1" applyAlignment="1">
      <alignment horizontal="center" textRotation="90" wrapText="1"/>
    </xf>
    <xf numFmtId="165" fontId="9" fillId="7" borderId="17" xfId="2" applyNumberFormat="1" applyFont="1" applyFill="1" applyBorder="1" applyAlignment="1">
      <alignment horizontal="center" textRotation="90" wrapText="1"/>
    </xf>
    <xf numFmtId="0" fontId="11" fillId="0" borderId="19" xfId="3" applyFont="1" applyFill="1" applyBorder="1" applyAlignment="1"/>
    <xf numFmtId="38" fontId="11" fillId="0" borderId="20" xfId="1" applyNumberFormat="1" applyFont="1" applyFill="1" applyBorder="1" applyAlignment="1"/>
    <xf numFmtId="38" fontId="11" fillId="0" borderId="21" xfId="1" applyNumberFormat="1" applyFont="1" applyFill="1" applyBorder="1" applyAlignment="1"/>
    <xf numFmtId="38" fontId="11" fillId="0" borderId="21" xfId="3" applyNumberFormat="1" applyFont="1" applyFill="1" applyBorder="1" applyAlignment="1">
      <alignment horizontal="right"/>
    </xf>
    <xf numFmtId="38" fontId="11" fillId="0" borderId="21" xfId="1" applyNumberFormat="1" applyFont="1" applyFill="1" applyBorder="1" applyAlignment="1">
      <alignment horizontal="right"/>
    </xf>
    <xf numFmtId="38" fontId="11" fillId="2" borderId="21" xfId="1" applyNumberFormat="1" applyFont="1" applyFill="1" applyBorder="1" applyAlignment="1">
      <alignment horizontal="right"/>
    </xf>
    <xf numFmtId="38" fontId="11" fillId="3" borderId="22" xfId="1" applyNumberFormat="1" applyFont="1" applyFill="1" applyBorder="1" applyAlignment="1">
      <alignment horizontal="right"/>
    </xf>
    <xf numFmtId="38" fontId="11" fillId="0" borderId="23" xfId="0" applyNumberFormat="1" applyFont="1" applyFill="1" applyBorder="1" applyAlignment="1">
      <alignment horizontal="right"/>
    </xf>
    <xf numFmtId="166" fontId="14" fillId="0" borderId="21" xfId="3" applyNumberFormat="1" applyFont="1" applyFill="1" applyBorder="1" applyAlignment="1">
      <alignment horizontal="right"/>
    </xf>
    <xf numFmtId="41" fontId="11" fillId="0" borderId="19" xfId="0" applyNumberFormat="1" applyFont="1" applyFill="1" applyBorder="1" applyAlignment="1">
      <alignment horizontal="right"/>
    </xf>
    <xf numFmtId="166" fontId="14" fillId="0" borderId="21" xfId="0" applyNumberFormat="1" applyFont="1" applyFill="1" applyBorder="1" applyAlignment="1">
      <alignment horizontal="right"/>
    </xf>
    <xf numFmtId="3" fontId="11" fillId="0" borderId="19" xfId="3" applyNumberFormat="1" applyFont="1" applyFill="1" applyBorder="1" applyAlignment="1">
      <alignment horizontal="right"/>
    </xf>
    <xf numFmtId="38" fontId="11" fillId="7" borderId="20" xfId="3" applyNumberFormat="1" applyFont="1" applyFill="1" applyBorder="1" applyAlignment="1">
      <alignment horizontal="right"/>
    </xf>
    <xf numFmtId="38" fontId="11" fillId="7" borderId="21" xfId="3" applyNumberFormat="1" applyFont="1" applyFill="1" applyBorder="1" applyAlignment="1">
      <alignment horizontal="right"/>
    </xf>
    <xf numFmtId="165" fontId="11" fillId="7" borderId="25" xfId="2" applyNumberFormat="1" applyFont="1" applyFill="1" applyBorder="1" applyAlignment="1">
      <alignment horizontal="right"/>
    </xf>
    <xf numFmtId="41" fontId="0" fillId="0" borderId="0" xfId="0" applyNumberFormat="1" applyBorder="1"/>
    <xf numFmtId="0" fontId="11" fillId="0" borderId="26" xfId="3" applyFont="1" applyFill="1" applyBorder="1" applyAlignment="1"/>
    <xf numFmtId="38" fontId="11" fillId="0" borderId="27" xfId="1" applyNumberFormat="1" applyFont="1" applyFill="1" applyBorder="1" applyAlignment="1"/>
    <xf numFmtId="38" fontId="11" fillId="0" borderId="28" xfId="1" applyNumberFormat="1" applyFont="1" applyFill="1" applyBorder="1" applyAlignment="1"/>
    <xf numFmtId="38" fontId="11" fillId="0" borderId="28" xfId="3" applyNumberFormat="1" applyFont="1" applyFill="1" applyBorder="1" applyAlignment="1">
      <alignment horizontal="right"/>
    </xf>
    <xf numFmtId="38" fontId="11" fillId="0" borderId="28" xfId="1" applyNumberFormat="1" applyFont="1" applyFill="1" applyBorder="1" applyAlignment="1">
      <alignment horizontal="right"/>
    </xf>
    <xf numFmtId="38" fontId="11" fillId="2" borderId="28" xfId="1" applyNumberFormat="1" applyFont="1" applyFill="1" applyBorder="1" applyAlignment="1">
      <alignment horizontal="right"/>
    </xf>
    <xf numFmtId="38" fontId="11" fillId="0" borderId="29" xfId="0" applyNumberFormat="1" applyFont="1" applyFill="1" applyBorder="1" applyAlignment="1">
      <alignment horizontal="right"/>
    </xf>
    <xf numFmtId="166" fontId="14" fillId="0" borderId="28" xfId="3" applyNumberFormat="1" applyFont="1" applyFill="1" applyBorder="1" applyAlignment="1">
      <alignment horizontal="right"/>
    </xf>
    <xf numFmtId="41" fontId="11" fillId="0" borderId="26" xfId="0" applyNumberFormat="1" applyFont="1" applyFill="1" applyBorder="1" applyAlignment="1">
      <alignment horizontal="right"/>
    </xf>
    <xf numFmtId="166" fontId="14" fillId="0" borderId="28" xfId="0" applyNumberFormat="1" applyFont="1" applyFill="1" applyBorder="1" applyAlignment="1">
      <alignment horizontal="right"/>
    </xf>
    <xf numFmtId="3" fontId="11" fillId="0" borderId="26" xfId="3" applyNumberFormat="1" applyFont="1" applyFill="1" applyBorder="1" applyAlignment="1">
      <alignment horizontal="right"/>
    </xf>
    <xf numFmtId="38" fontId="11" fillId="7" borderId="27" xfId="3" applyNumberFormat="1" applyFont="1" applyFill="1" applyBorder="1" applyAlignment="1">
      <alignment horizontal="right"/>
    </xf>
    <xf numFmtId="0" fontId="9" fillId="0" borderId="16" xfId="3" applyFont="1" applyBorder="1" applyAlignment="1"/>
    <xf numFmtId="38" fontId="9" fillId="0" borderId="18" xfId="3" applyNumberFormat="1" applyFont="1" applyFill="1" applyBorder="1" applyAlignment="1"/>
    <xf numFmtId="38" fontId="9" fillId="0" borderId="14" xfId="3" applyNumberFormat="1" applyFont="1" applyFill="1" applyBorder="1" applyAlignment="1"/>
    <xf numFmtId="38" fontId="9" fillId="0" borderId="14" xfId="3" applyNumberFormat="1" applyFont="1" applyFill="1" applyBorder="1" applyAlignment="1">
      <alignment horizontal="right"/>
    </xf>
    <xf numFmtId="38" fontId="11" fillId="0" borderId="14" xfId="3" applyNumberFormat="1" applyFont="1" applyFill="1" applyBorder="1" applyAlignment="1">
      <alignment horizontal="right"/>
    </xf>
    <xf numFmtId="38" fontId="11" fillId="0" borderId="14" xfId="1" applyNumberFormat="1" applyFont="1" applyFill="1" applyBorder="1" applyAlignment="1">
      <alignment horizontal="right"/>
    </xf>
    <xf numFmtId="38" fontId="11" fillId="2" borderId="14" xfId="1" applyNumberFormat="1" applyFont="1" applyFill="1" applyBorder="1" applyAlignment="1">
      <alignment horizontal="right"/>
    </xf>
    <xf numFmtId="38" fontId="9" fillId="3" borderId="22" xfId="1" applyNumberFormat="1" applyFont="1" applyFill="1" applyBorder="1" applyAlignment="1">
      <alignment horizontal="right"/>
    </xf>
    <xf numFmtId="38" fontId="9" fillId="0" borderId="13" xfId="3" applyNumberFormat="1" applyFont="1" applyFill="1" applyBorder="1" applyAlignment="1">
      <alignment horizontal="right"/>
    </xf>
    <xf numFmtId="166" fontId="13" fillId="0" borderId="14" xfId="0" applyNumberFormat="1" applyFont="1" applyFill="1" applyBorder="1" applyAlignment="1">
      <alignment horizontal="right"/>
    </xf>
    <xf numFmtId="38" fontId="9" fillId="0" borderId="16" xfId="3" applyNumberFormat="1" applyFont="1" applyFill="1" applyBorder="1" applyAlignment="1">
      <alignment horizontal="right"/>
    </xf>
    <xf numFmtId="3" fontId="9" fillId="0" borderId="16" xfId="3" applyNumberFormat="1" applyFont="1" applyFill="1" applyBorder="1" applyAlignment="1">
      <alignment horizontal="right"/>
    </xf>
    <xf numFmtId="165" fontId="9" fillId="7" borderId="17" xfId="2" applyNumberFormat="1" applyFont="1" applyFill="1" applyBorder="1" applyAlignment="1">
      <alignment horizontal="right"/>
    </xf>
    <xf numFmtId="0" fontId="9" fillId="0" borderId="19" xfId="3" applyFont="1" applyBorder="1" applyAlignment="1"/>
    <xf numFmtId="38" fontId="9" fillId="0" borderId="22" xfId="3" applyNumberFormat="1" applyFont="1" applyFill="1" applyBorder="1" applyAlignment="1"/>
    <xf numFmtId="38" fontId="9" fillId="0" borderId="21" xfId="3" applyNumberFormat="1" applyFont="1" applyFill="1" applyBorder="1" applyAlignment="1"/>
    <xf numFmtId="38" fontId="9" fillId="0" borderId="21" xfId="3" applyNumberFormat="1" applyFont="1" applyFill="1" applyBorder="1" applyAlignment="1">
      <alignment horizontal="right"/>
    </xf>
    <xf numFmtId="38" fontId="11" fillId="0" borderId="31" xfId="1" applyNumberFormat="1" applyFont="1" applyFill="1" applyBorder="1" applyAlignment="1">
      <alignment horizontal="right"/>
    </xf>
    <xf numFmtId="38" fontId="9" fillId="3" borderId="32" xfId="1" applyNumberFormat="1" applyFont="1" applyFill="1" applyBorder="1" applyAlignment="1">
      <alignment horizontal="right"/>
    </xf>
    <xf numFmtId="38" fontId="9" fillId="0" borderId="33" xfId="3" applyNumberFormat="1" applyFont="1" applyFill="1" applyBorder="1" applyAlignment="1">
      <alignment horizontal="right"/>
    </xf>
    <xf numFmtId="166" fontId="13" fillId="0" borderId="21" xfId="3" applyNumberFormat="1" applyFont="1" applyFill="1" applyBorder="1" applyAlignment="1">
      <alignment horizontal="right"/>
    </xf>
    <xf numFmtId="38" fontId="9" fillId="0" borderId="19" xfId="3" applyNumberFormat="1" applyFont="1" applyFill="1" applyBorder="1" applyAlignment="1">
      <alignment horizontal="right"/>
    </xf>
    <xf numFmtId="3" fontId="9" fillId="0" borderId="19" xfId="3" applyNumberFormat="1" applyFont="1" applyFill="1" applyBorder="1" applyAlignment="1">
      <alignment horizontal="right"/>
    </xf>
    <xf numFmtId="38" fontId="9" fillId="7" borderId="21" xfId="3" applyNumberFormat="1" applyFont="1" applyFill="1" applyBorder="1" applyAlignment="1">
      <alignment horizontal="right"/>
    </xf>
    <xf numFmtId="165" fontId="9" fillId="7" borderId="25" xfId="2" applyNumberFormat="1" applyFont="1" applyFill="1" applyBorder="1" applyAlignment="1">
      <alignment horizontal="right"/>
    </xf>
    <xf numFmtId="0" fontId="9" fillId="0" borderId="35" xfId="3" applyFont="1" applyBorder="1" applyAlignment="1"/>
    <xf numFmtId="0" fontId="9" fillId="0" borderId="36" xfId="0" applyFont="1" applyBorder="1"/>
    <xf numFmtId="0" fontId="9" fillId="0" borderId="36" xfId="0" applyFont="1" applyFill="1" applyBorder="1"/>
    <xf numFmtId="38" fontId="9" fillId="0" borderId="37" xfId="3" applyNumberFormat="1" applyFont="1" applyFill="1" applyBorder="1" applyAlignment="1"/>
    <xf numFmtId="38" fontId="9" fillId="0" borderId="37" xfId="3" applyNumberFormat="1" applyFont="1" applyFill="1" applyBorder="1" applyAlignment="1">
      <alignment horizontal="right"/>
    </xf>
    <xf numFmtId="38" fontId="11" fillId="0" borderId="37" xfId="3" applyNumberFormat="1" applyFont="1" applyFill="1" applyBorder="1" applyAlignment="1">
      <alignment horizontal="right"/>
    </xf>
    <xf numFmtId="38" fontId="11" fillId="0" borderId="37" xfId="1" applyNumberFormat="1" applyFont="1" applyFill="1" applyBorder="1" applyAlignment="1">
      <alignment horizontal="right"/>
    </xf>
    <xf numFmtId="38" fontId="11" fillId="2" borderId="37" xfId="1" applyNumberFormat="1" applyFont="1" applyFill="1" applyBorder="1" applyAlignment="1">
      <alignment horizontal="right"/>
    </xf>
    <xf numFmtId="38" fontId="9" fillId="3" borderId="38" xfId="1" applyNumberFormat="1" applyFont="1" applyFill="1" applyBorder="1" applyAlignment="1">
      <alignment horizontal="right"/>
    </xf>
    <xf numFmtId="38" fontId="9" fillId="0" borderId="39" xfId="3" applyNumberFormat="1" applyFont="1" applyFill="1" applyBorder="1" applyAlignment="1">
      <alignment horizontal="right"/>
    </xf>
    <xf numFmtId="166" fontId="13" fillId="0" borderId="37" xfId="3" applyNumberFormat="1" applyFont="1" applyFill="1" applyBorder="1" applyAlignment="1">
      <alignment horizontal="right"/>
    </xf>
    <xf numFmtId="38" fontId="9" fillId="0" borderId="35" xfId="3" applyNumberFormat="1" applyFont="1" applyFill="1" applyBorder="1" applyAlignment="1">
      <alignment horizontal="right"/>
    </xf>
    <xf numFmtId="3" fontId="9" fillId="0" borderId="35" xfId="3" applyNumberFormat="1" applyFont="1" applyFill="1" applyBorder="1" applyAlignment="1">
      <alignment horizontal="right"/>
    </xf>
    <xf numFmtId="38" fontId="9" fillId="7" borderId="37" xfId="3" applyNumberFormat="1" applyFont="1" applyFill="1" applyBorder="1" applyAlignment="1">
      <alignment horizontal="right"/>
    </xf>
    <xf numFmtId="165" fontId="9" fillId="7" borderId="40" xfId="2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Fill="1" applyAlignment="1"/>
    <xf numFmtId="0" fontId="9" fillId="0" borderId="14" xfId="3" applyFont="1" applyFill="1" applyBorder="1" applyAlignment="1">
      <alignment horizontal="center" textRotation="90" wrapText="1"/>
    </xf>
    <xf numFmtId="6" fontId="17" fillId="0" borderId="14" xfId="3" applyNumberFormat="1" applyFont="1" applyFill="1" applyBorder="1" applyAlignment="1">
      <alignment horizontal="center" textRotation="90" wrapText="1"/>
    </xf>
    <xf numFmtId="41" fontId="18" fillId="0" borderId="21" xfId="0" applyNumberFormat="1" applyFont="1" applyFill="1" applyBorder="1" applyAlignment="1">
      <alignment horizontal="right"/>
    </xf>
    <xf numFmtId="41" fontId="18" fillId="0" borderId="28" xfId="0" applyNumberFormat="1" applyFont="1" applyFill="1" applyBorder="1" applyAlignment="1">
      <alignment horizontal="right"/>
    </xf>
    <xf numFmtId="38" fontId="17" fillId="0" borderId="14" xfId="3" applyNumberFormat="1" applyFont="1" applyFill="1" applyBorder="1" applyAlignment="1">
      <alignment horizontal="right"/>
    </xf>
    <xf numFmtId="1" fontId="18" fillId="0" borderId="21" xfId="1" applyNumberFormat="1" applyFont="1" applyFill="1" applyBorder="1" applyAlignment="1">
      <alignment horizontal="right"/>
    </xf>
    <xf numFmtId="1" fontId="18" fillId="0" borderId="28" xfId="1" applyNumberFormat="1" applyFont="1" applyFill="1" applyBorder="1" applyAlignment="1">
      <alignment horizontal="right"/>
    </xf>
    <xf numFmtId="1" fontId="17" fillId="0" borderId="14" xfId="3" applyNumberFormat="1" applyFont="1" applyFill="1" applyBorder="1" applyAlignment="1">
      <alignment horizontal="right"/>
    </xf>
    <xf numFmtId="1" fontId="17" fillId="0" borderId="21" xfId="3" applyNumberFormat="1" applyFont="1" applyFill="1" applyBorder="1" applyAlignment="1">
      <alignment horizontal="right"/>
    </xf>
    <xf numFmtId="1" fontId="17" fillId="0" borderId="37" xfId="3" applyNumberFormat="1" applyFont="1" applyFill="1" applyBorder="1" applyAlignment="1">
      <alignment horizontal="right"/>
    </xf>
    <xf numFmtId="0" fontId="9" fillId="4" borderId="15" xfId="3" applyFont="1" applyFill="1" applyBorder="1" applyAlignment="1">
      <alignment horizontal="center" textRotation="90" wrapText="1"/>
    </xf>
    <xf numFmtId="165" fontId="11" fillId="4" borderId="24" xfId="2" applyNumberFormat="1" applyFont="1" applyFill="1" applyBorder="1" applyAlignment="1">
      <alignment horizontal="right"/>
    </xf>
    <xf numFmtId="165" fontId="9" fillId="4" borderId="15" xfId="2" applyNumberFormat="1" applyFont="1" applyFill="1" applyBorder="1" applyAlignment="1">
      <alignment horizontal="right"/>
    </xf>
    <xf numFmtId="165" fontId="11" fillId="4" borderId="34" xfId="2" applyNumberFormat="1" applyFont="1" applyFill="1" applyBorder="1" applyAlignment="1">
      <alignment horizontal="right"/>
    </xf>
    <xf numFmtId="165" fontId="11" fillId="4" borderId="38" xfId="2" applyNumberFormat="1" applyFont="1" applyFill="1" applyBorder="1" applyAlignment="1">
      <alignment horizontal="right"/>
    </xf>
    <xf numFmtId="0" fontId="9" fillId="5" borderId="17" xfId="3" applyFont="1" applyFill="1" applyBorder="1" applyAlignment="1">
      <alignment horizontal="center" textRotation="90" wrapText="1"/>
    </xf>
    <xf numFmtId="165" fontId="11" fillId="5" borderId="25" xfId="0" applyNumberFormat="1" applyFont="1" applyFill="1" applyBorder="1" applyAlignment="1">
      <alignment horizontal="right"/>
    </xf>
    <xf numFmtId="165" fontId="11" fillId="5" borderId="30" xfId="0" applyNumberFormat="1" applyFont="1" applyFill="1" applyBorder="1" applyAlignment="1">
      <alignment horizontal="right"/>
    </xf>
    <xf numFmtId="165" fontId="9" fillId="5" borderId="17" xfId="0" applyNumberFormat="1" applyFont="1" applyFill="1" applyBorder="1" applyAlignment="1">
      <alignment horizontal="right"/>
    </xf>
    <xf numFmtId="165" fontId="11" fillId="5" borderId="40" xfId="0" applyNumberFormat="1" applyFont="1" applyFill="1" applyBorder="1" applyAlignment="1">
      <alignment horizontal="right"/>
    </xf>
    <xf numFmtId="0" fontId="9" fillId="8" borderId="17" xfId="3" applyFont="1" applyFill="1" applyBorder="1" applyAlignment="1">
      <alignment horizontal="center" textRotation="90" wrapText="1"/>
    </xf>
    <xf numFmtId="165" fontId="11" fillId="8" borderId="25" xfId="0" applyNumberFormat="1" applyFont="1" applyFill="1" applyBorder="1" applyAlignment="1">
      <alignment horizontal="right"/>
    </xf>
    <xf numFmtId="165" fontId="11" fillId="8" borderId="30" xfId="0" applyNumberFormat="1" applyFont="1" applyFill="1" applyBorder="1" applyAlignment="1">
      <alignment horizontal="right"/>
    </xf>
    <xf numFmtId="165" fontId="9" fillId="8" borderId="17" xfId="0" applyNumberFormat="1" applyFont="1" applyFill="1" applyBorder="1" applyAlignment="1">
      <alignment horizontal="right"/>
    </xf>
    <xf numFmtId="165" fontId="11" fillId="8" borderId="40" xfId="0" applyNumberFormat="1" applyFont="1" applyFill="1" applyBorder="1" applyAlignment="1">
      <alignment horizontal="right"/>
    </xf>
    <xf numFmtId="38" fontId="17" fillId="0" borderId="18" xfId="3" applyNumberFormat="1" applyFont="1" applyFill="1" applyBorder="1" applyAlignment="1">
      <alignment horizontal="right"/>
    </xf>
    <xf numFmtId="38" fontId="17" fillId="0" borderId="20" xfId="3" applyNumberFormat="1" applyFont="1" applyFill="1" applyBorder="1" applyAlignment="1">
      <alignment horizontal="right"/>
    </xf>
    <xf numFmtId="38" fontId="17" fillId="0" borderId="41" xfId="3" applyNumberFormat="1" applyFont="1" applyFill="1" applyBorder="1" applyAlignment="1">
      <alignment horizontal="right"/>
    </xf>
    <xf numFmtId="38" fontId="9" fillId="7" borderId="18" xfId="3" applyNumberFormat="1" applyFont="1" applyFill="1" applyBorder="1" applyAlignment="1">
      <alignment horizontal="right"/>
    </xf>
    <xf numFmtId="38" fontId="9" fillId="7" borderId="20" xfId="3" applyNumberFormat="1" applyFont="1" applyFill="1" applyBorder="1" applyAlignment="1">
      <alignment horizontal="right"/>
    </xf>
    <xf numFmtId="38" fontId="9" fillId="7" borderId="41" xfId="3" applyNumberFormat="1" applyFont="1" applyFill="1" applyBorder="1" applyAlignment="1">
      <alignment horizontal="right"/>
    </xf>
    <xf numFmtId="0" fontId="11" fillId="7" borderId="8" xfId="3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3" fontId="9" fillId="0" borderId="2" xfId="1" applyFont="1" applyFill="1" applyBorder="1" applyAlignment="1">
      <alignment horizontal="center" textRotation="90" wrapText="1"/>
    </xf>
    <xf numFmtId="43" fontId="9" fillId="0" borderId="11" xfId="1" applyFont="1" applyFill="1" applyBorder="1" applyAlignment="1">
      <alignment horizontal="center" textRotation="90" wrapText="1"/>
    </xf>
    <xf numFmtId="0" fontId="9" fillId="0" borderId="2" xfId="1" applyNumberFormat="1" applyFont="1" applyFill="1" applyBorder="1" applyAlignment="1">
      <alignment horizontal="center" textRotation="90" wrapText="1"/>
    </xf>
    <xf numFmtId="0" fontId="9" fillId="0" borderId="11" xfId="1" applyNumberFormat="1" applyFont="1" applyFill="1" applyBorder="1" applyAlignment="1">
      <alignment horizontal="center" textRotation="90" wrapText="1"/>
    </xf>
    <xf numFmtId="0" fontId="2" fillId="0" borderId="11" xfId="0" applyFont="1" applyFill="1" applyBorder="1" applyAlignment="1"/>
    <xf numFmtId="0" fontId="9" fillId="2" borderId="2" xfId="1" applyNumberFormat="1" applyFont="1" applyFill="1" applyBorder="1" applyAlignment="1">
      <alignment horizontal="center" textRotation="90" wrapText="1"/>
    </xf>
    <xf numFmtId="0" fontId="0" fillId="2" borderId="11" xfId="0" applyFill="1" applyBorder="1" applyAlignment="1"/>
    <xf numFmtId="0" fontId="9" fillId="3" borderId="3" xfId="1" applyNumberFormat="1" applyFont="1" applyFill="1" applyBorder="1" applyAlignment="1">
      <alignment horizontal="center" textRotation="90" wrapText="1"/>
    </xf>
    <xf numFmtId="0" fontId="0" fillId="0" borderId="12" xfId="0" applyBorder="1" applyAlignment="1"/>
    <xf numFmtId="0" fontId="9" fillId="4" borderId="4" xfId="3" applyFont="1" applyFill="1" applyBorder="1" applyAlignment="1">
      <alignment horizontal="center" wrapText="1"/>
    </xf>
    <xf numFmtId="0" fontId="10" fillId="0" borderId="4" xfId="0" applyFont="1" applyBorder="1" applyAlignment="1"/>
    <xf numFmtId="0" fontId="9" fillId="5" borderId="4" xfId="3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9" fillId="6" borderId="5" xfId="3" applyFont="1" applyFill="1" applyBorder="1" applyAlignment="1">
      <alignment horizontal="center"/>
    </xf>
    <xf numFmtId="0" fontId="9" fillId="6" borderId="6" xfId="3" applyFont="1" applyFill="1" applyBorder="1" applyAlignment="1">
      <alignment horizontal="center"/>
    </xf>
    <xf numFmtId="0" fontId="9" fillId="6" borderId="7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6"/>
  <sheetViews>
    <sheetView tabSelected="1" zoomScaleNormal="100" workbookViewId="0">
      <selection activeCell="W21" sqref="W21"/>
    </sheetView>
  </sheetViews>
  <sheetFormatPr defaultRowHeight="15" x14ac:dyDescent="0.25"/>
  <cols>
    <col min="1" max="1" width="20" customWidth="1"/>
    <col min="2" max="3" width="7.140625" hidden="1" customWidth="1"/>
    <col min="4" max="4" width="8.28515625" hidden="1" customWidth="1"/>
    <col min="5" max="5" width="7.28515625" hidden="1" customWidth="1"/>
    <col min="6" max="7" width="7.5703125" hidden="1" customWidth="1"/>
    <col min="8" max="8" width="0.140625" customWidth="1"/>
    <col min="9" max="9" width="7.5703125" hidden="1" customWidth="1"/>
    <col min="10" max="10" width="7.7109375" hidden="1" customWidth="1"/>
    <col min="11" max="15" width="7.7109375" customWidth="1"/>
    <col min="16" max="16" width="8" customWidth="1"/>
    <col min="17" max="19" width="8" style="89" customWidth="1"/>
    <col min="20" max="20" width="8" customWidth="1"/>
    <col min="21" max="23" width="8" style="89" customWidth="1"/>
    <col min="24" max="24" width="8" customWidth="1"/>
    <col min="25" max="26" width="8" style="89" customWidth="1"/>
    <col min="27" max="27" width="7.28515625" style="89" bestFit="1" customWidth="1"/>
    <col min="28" max="28" width="7.140625" bestFit="1" customWidth="1"/>
    <col min="29" max="29" width="6.7109375" bestFit="1" customWidth="1"/>
    <col min="30" max="30" width="7.28515625" bestFit="1" customWidth="1"/>
    <col min="31" max="31" width="4.140625" style="10" customWidth="1"/>
    <col min="32" max="16384" width="9.140625" style="10"/>
  </cols>
  <sheetData>
    <row r="1" spans="1:31" s="5" customFormat="1" ht="30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2"/>
      <c r="U1" s="3"/>
      <c r="V1" s="3"/>
      <c r="W1" s="3"/>
      <c r="X1" s="2"/>
      <c r="Y1" s="3"/>
      <c r="Z1" s="3"/>
      <c r="AA1" s="3"/>
      <c r="AB1" s="2"/>
      <c r="AC1" s="4"/>
      <c r="AD1" s="2"/>
    </row>
    <row r="2" spans="1:31" x14ac:dyDescent="0.25">
      <c r="A2" s="6"/>
      <c r="B2" s="7"/>
      <c r="C2" s="8"/>
      <c r="D2" s="8"/>
      <c r="E2" s="8"/>
      <c r="F2" s="8"/>
      <c r="G2" s="125" t="s">
        <v>1</v>
      </c>
      <c r="H2" s="9"/>
      <c r="I2" s="127" t="s">
        <v>2</v>
      </c>
      <c r="J2" s="127" t="s">
        <v>3</v>
      </c>
      <c r="K2" s="127" t="s">
        <v>4</v>
      </c>
      <c r="L2" s="130" t="s">
        <v>5</v>
      </c>
      <c r="M2" s="130" t="s">
        <v>6</v>
      </c>
      <c r="N2" s="130" t="s">
        <v>7</v>
      </c>
      <c r="O2" s="132" t="s">
        <v>8</v>
      </c>
      <c r="P2" s="134" t="s">
        <v>9</v>
      </c>
      <c r="Q2" s="135"/>
      <c r="R2" s="135"/>
      <c r="S2" s="135"/>
      <c r="T2" s="136" t="s">
        <v>10</v>
      </c>
      <c r="U2" s="137"/>
      <c r="V2" s="137"/>
      <c r="W2" s="137"/>
      <c r="X2" s="138" t="s">
        <v>11</v>
      </c>
      <c r="Y2" s="139"/>
      <c r="Z2" s="139"/>
      <c r="AA2" s="140"/>
      <c r="AB2" s="122" t="s">
        <v>12</v>
      </c>
      <c r="AC2" s="123"/>
      <c r="AD2" s="124"/>
    </row>
    <row r="3" spans="1:31" ht="132.75" customHeight="1" thickBot="1" x14ac:dyDescent="0.3">
      <c r="A3" s="11" t="s">
        <v>13</v>
      </c>
      <c r="B3" s="12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26"/>
      <c r="H3" s="14" t="s">
        <v>19</v>
      </c>
      <c r="I3" s="128"/>
      <c r="J3" s="129"/>
      <c r="K3" s="129"/>
      <c r="L3" s="131"/>
      <c r="M3" s="131"/>
      <c r="N3" s="131"/>
      <c r="O3" s="133"/>
      <c r="P3" s="15" t="s">
        <v>20</v>
      </c>
      <c r="Q3" s="92" t="s">
        <v>21</v>
      </c>
      <c r="R3" s="91" t="s">
        <v>22</v>
      </c>
      <c r="S3" s="101" t="s">
        <v>23</v>
      </c>
      <c r="T3" s="16" t="s">
        <v>24</v>
      </c>
      <c r="U3" s="92" t="s">
        <v>21</v>
      </c>
      <c r="V3" s="91" t="s">
        <v>22</v>
      </c>
      <c r="W3" s="106" t="s">
        <v>23</v>
      </c>
      <c r="X3" s="17" t="s">
        <v>20</v>
      </c>
      <c r="Y3" s="92" t="s">
        <v>21</v>
      </c>
      <c r="Z3" s="91" t="s">
        <v>22</v>
      </c>
      <c r="AA3" s="111" t="s">
        <v>23</v>
      </c>
      <c r="AB3" s="18" t="s">
        <v>25</v>
      </c>
      <c r="AC3" s="19" t="s">
        <v>26</v>
      </c>
      <c r="AD3" s="20" t="s">
        <v>27</v>
      </c>
    </row>
    <row r="4" spans="1:31" ht="15.75" thickTop="1" x14ac:dyDescent="0.25">
      <c r="A4" s="21" t="s">
        <v>28</v>
      </c>
      <c r="B4" s="22">
        <v>3901.5833333333335</v>
      </c>
      <c r="C4" s="23">
        <v>3501.92</v>
      </c>
      <c r="D4" s="23">
        <v>3816.1699999999996</v>
      </c>
      <c r="E4" s="23">
        <v>3956.8866666666668</v>
      </c>
      <c r="F4" s="24">
        <v>4040.9566666666665</v>
      </c>
      <c r="G4" s="24">
        <v>4245.84</v>
      </c>
      <c r="H4" s="25">
        <v>4511.9933333333329</v>
      </c>
      <c r="I4" s="25">
        <v>4333.8066666666664</v>
      </c>
      <c r="J4" s="25">
        <v>4333</v>
      </c>
      <c r="K4" s="25">
        <v>4021.8649999999998</v>
      </c>
      <c r="L4" s="26">
        <v>3889.855</v>
      </c>
      <c r="M4" s="26">
        <v>3693.9049999999997</v>
      </c>
      <c r="N4" s="26">
        <v>3911.1849999999999</v>
      </c>
      <c r="O4" s="27">
        <f>(P4+T4+X4)/2</f>
        <v>3950.6160911622305</v>
      </c>
      <c r="P4" s="28">
        <v>0</v>
      </c>
      <c r="Q4" s="96">
        <v>0</v>
      </c>
      <c r="R4" s="29">
        <f t="shared" ref="R4:R15" si="0">Q4-P4</f>
        <v>0</v>
      </c>
      <c r="S4" s="102" t="str">
        <f t="shared" ref="S4:S12" si="1">IF(ISERROR(Q4/P4),"",Q4/P4)</f>
        <v/>
      </c>
      <c r="T4" s="30">
        <v>4211.9357928240197</v>
      </c>
      <c r="U4" s="93">
        <v>4334.78</v>
      </c>
      <c r="V4" s="31">
        <f t="shared" ref="V4:V15" si="2">U4-T4</f>
        <v>122.84420717598005</v>
      </c>
      <c r="W4" s="107">
        <f t="shared" ref="W4:W15" si="3">IF(ISERROR(U4/T4),"",U4/T4)</f>
        <v>1.0291657359509783</v>
      </c>
      <c r="X4" s="32">
        <v>3689.2963895004414</v>
      </c>
      <c r="Y4" s="93">
        <v>3848.5</v>
      </c>
      <c r="Z4" s="31">
        <f t="shared" ref="Z4:Z15" si="4">Y4-X4</f>
        <v>159.20361049955864</v>
      </c>
      <c r="AA4" s="112">
        <f t="shared" ref="AA4:AA15" si="5">IF(ISERROR(Y4/X4),"",Y4/X4)</f>
        <v>1.0431528382898823</v>
      </c>
      <c r="AB4" s="33">
        <f t="shared" ref="AB4:AB15" si="6">(Q4+U4+Y4)/2</f>
        <v>4091.64</v>
      </c>
      <c r="AC4" s="34">
        <f>+AB4-O4</f>
        <v>141.02390883776934</v>
      </c>
      <c r="AD4" s="35">
        <f>AB4/O4</f>
        <v>1.0356966877022671</v>
      </c>
      <c r="AE4" s="36"/>
    </row>
    <row r="5" spans="1:31" x14ac:dyDescent="0.25">
      <c r="A5" s="37" t="s">
        <v>29</v>
      </c>
      <c r="B5" s="38">
        <v>2609.0966666666664</v>
      </c>
      <c r="C5" s="39">
        <v>1974.11</v>
      </c>
      <c r="D5" s="39">
        <v>2295.3533333333335</v>
      </c>
      <c r="E5" s="39">
        <v>2216.0266666666666</v>
      </c>
      <c r="F5" s="40">
        <v>2229.33</v>
      </c>
      <c r="G5" s="40">
        <v>2505.5966666666664</v>
      </c>
      <c r="H5" s="41">
        <v>2597.14</v>
      </c>
      <c r="I5" s="41">
        <v>2859.0666666666671</v>
      </c>
      <c r="J5" s="41">
        <v>2859</v>
      </c>
      <c r="K5" s="41">
        <v>3132.915</v>
      </c>
      <c r="L5" s="42">
        <v>3006.2249999999999</v>
      </c>
      <c r="M5" s="42">
        <v>2729.8599999999997</v>
      </c>
      <c r="N5" s="26">
        <v>2695.2750000000001</v>
      </c>
      <c r="O5" s="27">
        <f t="shared" ref="O5:O12" si="7">(P5+T5+X5)/2</f>
        <v>2722.4773068427921</v>
      </c>
      <c r="P5" s="43">
        <v>0</v>
      </c>
      <c r="Q5" s="97">
        <v>0</v>
      </c>
      <c r="R5" s="44">
        <f t="shared" si="0"/>
        <v>0</v>
      </c>
      <c r="S5" s="102" t="str">
        <f t="shared" si="1"/>
        <v/>
      </c>
      <c r="T5" s="45">
        <v>2731.6477534596634</v>
      </c>
      <c r="U5" s="94">
        <v>2888.52</v>
      </c>
      <c r="V5" s="46">
        <f t="shared" si="2"/>
        <v>156.87224654033662</v>
      </c>
      <c r="W5" s="108">
        <f t="shared" si="3"/>
        <v>1.0574276995786356</v>
      </c>
      <c r="X5" s="47">
        <v>2713.3068602259209</v>
      </c>
      <c r="Y5" s="94">
        <v>2644.33</v>
      </c>
      <c r="Z5" s="46">
        <f t="shared" si="4"/>
        <v>-68.976860225920973</v>
      </c>
      <c r="AA5" s="113">
        <f t="shared" si="5"/>
        <v>0.97457830471110896</v>
      </c>
      <c r="AB5" s="48">
        <f t="shared" si="6"/>
        <v>2766.4250000000002</v>
      </c>
      <c r="AC5" s="34">
        <f t="shared" ref="AC5:AC13" si="8">+AB5-O5</f>
        <v>43.94769315720805</v>
      </c>
      <c r="AD5" s="35">
        <f t="shared" ref="AD5:AD12" si="9">AB5/O5</f>
        <v>1.0161425379182218</v>
      </c>
      <c r="AE5" s="36"/>
    </row>
    <row r="6" spans="1:31" x14ac:dyDescent="0.25">
      <c r="A6" s="37" t="s">
        <v>30</v>
      </c>
      <c r="B6" s="38">
        <v>1798.4766666666667</v>
      </c>
      <c r="C6" s="39">
        <v>1360.61</v>
      </c>
      <c r="D6" s="39">
        <v>1406.9666666666665</v>
      </c>
      <c r="E6" s="39">
        <v>1330.1166666666668</v>
      </c>
      <c r="F6" s="40">
        <v>1313.9733333333331</v>
      </c>
      <c r="G6" s="40">
        <v>1456.9333333333334</v>
      </c>
      <c r="H6" s="41">
        <v>1568.8766666666668</v>
      </c>
      <c r="I6" s="41">
        <v>1586.01</v>
      </c>
      <c r="J6" s="41">
        <v>1400</v>
      </c>
      <c r="K6" s="41">
        <v>1572.4949999999999</v>
      </c>
      <c r="L6" s="42">
        <v>1665.105</v>
      </c>
      <c r="M6" s="42">
        <v>1673.5300000000002</v>
      </c>
      <c r="N6" s="26">
        <v>1797.7950000000001</v>
      </c>
      <c r="O6" s="27">
        <f t="shared" si="7"/>
        <v>1815.6514745173918</v>
      </c>
      <c r="P6" s="43">
        <v>53.45</v>
      </c>
      <c r="Q6" s="97">
        <v>37.26</v>
      </c>
      <c r="R6" s="44">
        <f t="shared" si="0"/>
        <v>-16.190000000000005</v>
      </c>
      <c r="S6" s="102">
        <f t="shared" si="1"/>
        <v>0.69710009354536939</v>
      </c>
      <c r="T6" s="45">
        <v>1900.2323494639561</v>
      </c>
      <c r="U6" s="94">
        <v>1822.88</v>
      </c>
      <c r="V6" s="46">
        <f t="shared" si="2"/>
        <v>-77.352349463955989</v>
      </c>
      <c r="W6" s="108">
        <f t="shared" si="3"/>
        <v>0.95929321512404697</v>
      </c>
      <c r="X6" s="47">
        <v>1677.6205995708274</v>
      </c>
      <c r="Y6" s="94">
        <v>1532.65</v>
      </c>
      <c r="Z6" s="46">
        <f t="shared" si="4"/>
        <v>-144.97059957082729</v>
      </c>
      <c r="AA6" s="113">
        <f t="shared" si="5"/>
        <v>0.91358558686754676</v>
      </c>
      <c r="AB6" s="48">
        <f t="shared" si="6"/>
        <v>1696.395</v>
      </c>
      <c r="AC6" s="34">
        <f t="shared" si="8"/>
        <v>-119.25647451739178</v>
      </c>
      <c r="AD6" s="35">
        <f t="shared" si="9"/>
        <v>0.93431752944265323</v>
      </c>
      <c r="AE6" s="36"/>
    </row>
    <row r="7" spans="1:31" x14ac:dyDescent="0.25">
      <c r="A7" s="37" t="s">
        <v>31</v>
      </c>
      <c r="B7" s="38"/>
      <c r="C7" s="39"/>
      <c r="D7" s="39"/>
      <c r="E7" s="39"/>
      <c r="F7" s="40"/>
      <c r="G7" s="40"/>
      <c r="H7" s="41"/>
      <c r="I7" s="41"/>
      <c r="J7" s="41"/>
      <c r="K7" s="41"/>
      <c r="L7" s="42"/>
      <c r="M7" s="42"/>
      <c r="N7" s="26">
        <v>996.27499999999998</v>
      </c>
      <c r="O7" s="27">
        <f t="shared" si="7"/>
        <v>1006.3248421893804</v>
      </c>
      <c r="P7" s="43">
        <v>0</v>
      </c>
      <c r="Q7" s="97">
        <v>0</v>
      </c>
      <c r="R7" s="44">
        <f t="shared" si="0"/>
        <v>0</v>
      </c>
      <c r="S7" s="102" t="str">
        <f t="shared" si="1"/>
        <v/>
      </c>
      <c r="T7" s="45">
        <v>1039.5091106380576</v>
      </c>
      <c r="U7" s="94">
        <v>1062.6500000000001</v>
      </c>
      <c r="V7" s="46">
        <f t="shared" si="2"/>
        <v>23.140889361942527</v>
      </c>
      <c r="W7" s="108">
        <f t="shared" si="3"/>
        <v>1.0222613627193113</v>
      </c>
      <c r="X7" s="47">
        <v>973.14057374070319</v>
      </c>
      <c r="Y7" s="94">
        <v>983.23</v>
      </c>
      <c r="Z7" s="46">
        <f t="shared" si="4"/>
        <v>10.089426259296829</v>
      </c>
      <c r="AA7" s="113">
        <f t="shared" si="5"/>
        <v>1.0103679021629051</v>
      </c>
      <c r="AB7" s="48">
        <f t="shared" si="6"/>
        <v>1022.94</v>
      </c>
      <c r="AC7" s="34">
        <f t="shared" si="8"/>
        <v>16.615157810619621</v>
      </c>
      <c r="AD7" s="35">
        <f t="shared" si="9"/>
        <v>1.0165107300486305</v>
      </c>
      <c r="AE7" s="36"/>
    </row>
    <row r="8" spans="1:31" x14ac:dyDescent="0.25">
      <c r="A8" s="37" t="s">
        <v>32</v>
      </c>
      <c r="B8" s="38">
        <v>958.38000000000011</v>
      </c>
      <c r="C8" s="39">
        <v>874.94666666666672</v>
      </c>
      <c r="D8" s="39">
        <v>1005.9333333333334</v>
      </c>
      <c r="E8" s="39">
        <v>1067.1200000000001</v>
      </c>
      <c r="F8" s="40">
        <v>1192.8500000000001</v>
      </c>
      <c r="G8" s="40">
        <v>1542.2299999999998</v>
      </c>
      <c r="H8" s="41">
        <v>1583.3333333333333</v>
      </c>
      <c r="I8" s="41">
        <v>1682.99</v>
      </c>
      <c r="J8" s="41">
        <v>1594</v>
      </c>
      <c r="K8" s="41">
        <v>1584.47</v>
      </c>
      <c r="L8" s="42">
        <v>1586.4650000000001</v>
      </c>
      <c r="M8" s="42">
        <v>1542.2649999999999</v>
      </c>
      <c r="N8" s="26">
        <v>1520.5250000000001</v>
      </c>
      <c r="O8" s="27">
        <f t="shared" si="7"/>
        <v>1535.8582403155183</v>
      </c>
      <c r="P8" s="43">
        <v>0</v>
      </c>
      <c r="Q8" s="97">
        <v>0</v>
      </c>
      <c r="R8" s="44">
        <f t="shared" si="0"/>
        <v>0</v>
      </c>
      <c r="S8" s="102" t="str">
        <f t="shared" si="1"/>
        <v/>
      </c>
      <c r="T8" s="45">
        <v>1615.0111670813662</v>
      </c>
      <c r="U8" s="94">
        <v>1641.08</v>
      </c>
      <c r="V8" s="46">
        <f t="shared" si="2"/>
        <v>26.068832918633689</v>
      </c>
      <c r="W8" s="108">
        <f t="shared" si="3"/>
        <v>1.0161415805970835</v>
      </c>
      <c r="X8" s="47">
        <v>1456.7053135496703</v>
      </c>
      <c r="Y8" s="94">
        <v>1469.6</v>
      </c>
      <c r="Z8" s="46">
        <f t="shared" si="4"/>
        <v>12.894686450329573</v>
      </c>
      <c r="AA8" s="113">
        <f t="shared" si="5"/>
        <v>1.0088519526429873</v>
      </c>
      <c r="AB8" s="48">
        <f t="shared" si="6"/>
        <v>1555.34</v>
      </c>
      <c r="AC8" s="34">
        <f t="shared" si="8"/>
        <v>19.481759684481631</v>
      </c>
      <c r="AD8" s="35">
        <f t="shared" si="9"/>
        <v>1.0126846079755898</v>
      </c>
      <c r="AE8" s="36"/>
    </row>
    <row r="9" spans="1:31" x14ac:dyDescent="0.25">
      <c r="A9" s="37" t="s">
        <v>33</v>
      </c>
      <c r="B9" s="38">
        <v>3213.5533333333333</v>
      </c>
      <c r="C9" s="39">
        <v>2742.7999999999997</v>
      </c>
      <c r="D9" s="39">
        <v>3027.9666666666667</v>
      </c>
      <c r="E9" s="39">
        <v>3073.0866666666666</v>
      </c>
      <c r="F9" s="40">
        <v>2994.41</v>
      </c>
      <c r="G9" s="40">
        <v>3147.3933333333334</v>
      </c>
      <c r="H9" s="41">
        <v>3304.6433333333334</v>
      </c>
      <c r="I9" s="41">
        <v>3630.7133333333331</v>
      </c>
      <c r="J9" s="41">
        <v>3718</v>
      </c>
      <c r="K9" s="41">
        <v>4312.6749999999993</v>
      </c>
      <c r="L9" s="42">
        <v>4471.8950000000004</v>
      </c>
      <c r="M9" s="42">
        <v>4476.2649999999994</v>
      </c>
      <c r="N9" s="26">
        <v>4682.9250000000002</v>
      </c>
      <c r="O9" s="27">
        <f t="shared" si="7"/>
        <v>4729.9823578069099</v>
      </c>
      <c r="P9" s="43">
        <v>35</v>
      </c>
      <c r="Q9" s="97">
        <v>36.5</v>
      </c>
      <c r="R9" s="44">
        <f t="shared" si="0"/>
        <v>1.5</v>
      </c>
      <c r="S9" s="102">
        <f t="shared" si="1"/>
        <v>1.0428571428571429</v>
      </c>
      <c r="T9" s="45">
        <v>4895.2466489958942</v>
      </c>
      <c r="U9" s="94">
        <v>4740.4799999999996</v>
      </c>
      <c r="V9" s="46">
        <f t="shared" si="2"/>
        <v>-154.76664899589468</v>
      </c>
      <c r="W9" s="108">
        <f t="shared" si="3"/>
        <v>0.96838430009902765</v>
      </c>
      <c r="X9" s="47">
        <v>4529.7180666179256</v>
      </c>
      <c r="Y9" s="94">
        <v>4354.82</v>
      </c>
      <c r="Z9" s="46">
        <f t="shared" si="4"/>
        <v>-174.89806661792591</v>
      </c>
      <c r="AA9" s="113">
        <f t="shared" si="5"/>
        <v>0.96138875222569598</v>
      </c>
      <c r="AB9" s="48">
        <f t="shared" si="6"/>
        <v>4565.8999999999996</v>
      </c>
      <c r="AC9" s="34">
        <f t="shared" si="8"/>
        <v>-164.0823578069103</v>
      </c>
      <c r="AD9" s="35">
        <f t="shared" si="9"/>
        <v>0.96531015437381285</v>
      </c>
      <c r="AE9" s="36"/>
    </row>
    <row r="10" spans="1:31" x14ac:dyDescent="0.25">
      <c r="A10" s="37" t="s">
        <v>34</v>
      </c>
      <c r="B10" s="38">
        <v>5653.5466666666662</v>
      </c>
      <c r="C10" s="39">
        <v>5284.2766666666676</v>
      </c>
      <c r="D10" s="39">
        <v>5596.7566666666671</v>
      </c>
      <c r="E10" s="39">
        <v>5927.3399999999992</v>
      </c>
      <c r="F10" s="40">
        <v>6404.6033333333326</v>
      </c>
      <c r="G10" s="40">
        <v>7145.0400000000009</v>
      </c>
      <c r="H10" s="41">
        <v>7609.246666666666</v>
      </c>
      <c r="I10" s="41">
        <v>8351.6</v>
      </c>
      <c r="J10" s="41">
        <v>7969</v>
      </c>
      <c r="K10" s="41">
        <v>8091.8450000000003</v>
      </c>
      <c r="L10" s="42">
        <v>7866.23</v>
      </c>
      <c r="M10" s="42">
        <v>7335.2749999999996</v>
      </c>
      <c r="N10" s="26">
        <v>6078.9049999999997</v>
      </c>
      <c r="O10" s="27">
        <f t="shared" si="7"/>
        <v>6140.1750193006128</v>
      </c>
      <c r="P10" s="43">
        <v>3.4</v>
      </c>
      <c r="Q10" s="97">
        <v>0.17</v>
      </c>
      <c r="R10" s="44">
        <f t="shared" si="0"/>
        <v>-3.23</v>
      </c>
      <c r="S10" s="102">
        <f>IF(ISERROR(Q10/P10),"",Q10/P10)</f>
        <v>0.05</v>
      </c>
      <c r="T10" s="45">
        <v>6533.3445529559021</v>
      </c>
      <c r="U10" s="94">
        <v>6328.35</v>
      </c>
      <c r="V10" s="46">
        <f t="shared" si="2"/>
        <v>-204.99455295590178</v>
      </c>
      <c r="W10" s="108">
        <f t="shared" si="3"/>
        <v>0.96862333659363553</v>
      </c>
      <c r="X10" s="47">
        <v>5743.6054856453238</v>
      </c>
      <c r="Y10" s="94">
        <v>5601.87</v>
      </c>
      <c r="Z10" s="46">
        <f t="shared" si="4"/>
        <v>-141.73548564532393</v>
      </c>
      <c r="AA10" s="113">
        <f t="shared" si="5"/>
        <v>0.9753229071879056</v>
      </c>
      <c r="AB10" s="48">
        <f t="shared" si="6"/>
        <v>5965.1949999999997</v>
      </c>
      <c r="AC10" s="34">
        <f t="shared" si="8"/>
        <v>-174.98001930061309</v>
      </c>
      <c r="AD10" s="35">
        <f t="shared" si="9"/>
        <v>0.97150243783758727</v>
      </c>
      <c r="AE10" s="36"/>
    </row>
    <row r="11" spans="1:31" x14ac:dyDescent="0.25">
      <c r="A11" s="37" t="s">
        <v>35</v>
      </c>
      <c r="B11" s="38"/>
      <c r="C11" s="39"/>
      <c r="D11" s="39"/>
      <c r="E11" s="39"/>
      <c r="F11" s="40">
        <v>38.766666666666673</v>
      </c>
      <c r="G11" s="40">
        <v>41.376666666666665</v>
      </c>
      <c r="H11" s="41">
        <v>44.666666666666664</v>
      </c>
      <c r="I11" s="41">
        <v>40.99</v>
      </c>
      <c r="J11" s="41">
        <v>42</v>
      </c>
      <c r="K11" s="41">
        <v>36.805000000000007</v>
      </c>
      <c r="L11" s="42">
        <v>38.71</v>
      </c>
      <c r="M11" s="42">
        <v>36.865000000000002</v>
      </c>
      <c r="N11" s="26">
        <v>37.765000000000001</v>
      </c>
      <c r="O11" s="27">
        <f t="shared" si="7"/>
        <v>38.14635087129394</v>
      </c>
      <c r="P11" s="43">
        <v>0</v>
      </c>
      <c r="Q11" s="97">
        <v>0</v>
      </c>
      <c r="R11" s="44">
        <f t="shared" si="0"/>
        <v>0</v>
      </c>
      <c r="S11" s="102" t="str">
        <f t="shared" si="1"/>
        <v/>
      </c>
      <c r="T11" s="45">
        <v>37.094306454615619</v>
      </c>
      <c r="U11" s="94">
        <v>38.67</v>
      </c>
      <c r="V11" s="46">
        <f t="shared" si="2"/>
        <v>1.5756935453843823</v>
      </c>
      <c r="W11" s="108">
        <f t="shared" si="3"/>
        <v>1.0424780430202198</v>
      </c>
      <c r="X11" s="47">
        <v>39.198395287972261</v>
      </c>
      <c r="Y11" s="94">
        <v>34.93</v>
      </c>
      <c r="Z11" s="46">
        <f t="shared" si="4"/>
        <v>-4.2683952879722611</v>
      </c>
      <c r="AA11" s="113">
        <f t="shared" si="5"/>
        <v>0.89110790743819079</v>
      </c>
      <c r="AB11" s="48">
        <f t="shared" si="6"/>
        <v>36.799999999999997</v>
      </c>
      <c r="AC11" s="34">
        <f t="shared" si="8"/>
        <v>-1.3463508712939429</v>
      </c>
      <c r="AD11" s="35">
        <f t="shared" si="9"/>
        <v>0.96470564443145457</v>
      </c>
      <c r="AE11" s="36"/>
    </row>
    <row r="12" spans="1:31" x14ac:dyDescent="0.25">
      <c r="A12" s="37" t="s">
        <v>36</v>
      </c>
      <c r="B12" s="38">
        <v>106.65666666666668</v>
      </c>
      <c r="C12" s="39">
        <v>103.35666666666667</v>
      </c>
      <c r="D12" s="39">
        <v>131.75666666666666</v>
      </c>
      <c r="E12" s="39">
        <v>156.09</v>
      </c>
      <c r="F12" s="40">
        <v>93.643333333333331</v>
      </c>
      <c r="G12" s="40">
        <v>97.100000000000009</v>
      </c>
      <c r="H12" s="41">
        <v>102</v>
      </c>
      <c r="I12" s="41">
        <v>119.07666666666667</v>
      </c>
      <c r="J12" s="41">
        <v>126</v>
      </c>
      <c r="K12" s="41">
        <v>62.76</v>
      </c>
      <c r="L12" s="42">
        <v>10.25</v>
      </c>
      <c r="M12" s="42">
        <v>11.305</v>
      </c>
      <c r="N12" s="26">
        <v>31.88</v>
      </c>
      <c r="O12" s="27">
        <f t="shared" si="7"/>
        <v>32.201623005641252</v>
      </c>
      <c r="P12" s="43">
        <v>0</v>
      </c>
      <c r="Q12" s="97">
        <v>0</v>
      </c>
      <c r="R12" s="44">
        <f t="shared" si="0"/>
        <v>0</v>
      </c>
      <c r="S12" s="102" t="str">
        <f t="shared" si="1"/>
        <v/>
      </c>
      <c r="T12" s="45">
        <v>33.054632460102617</v>
      </c>
      <c r="U12" s="94">
        <v>30.38</v>
      </c>
      <c r="V12" s="46">
        <f t="shared" si="2"/>
        <v>-2.6746324601026181</v>
      </c>
      <c r="W12" s="108">
        <f t="shared" si="3"/>
        <v>0.91908448949384225</v>
      </c>
      <c r="X12" s="47">
        <v>31.348613551179881</v>
      </c>
      <c r="Y12" s="94">
        <v>22.2</v>
      </c>
      <c r="Z12" s="46">
        <f t="shared" si="4"/>
        <v>-9.1486135511798814</v>
      </c>
      <c r="AA12" s="113">
        <f t="shared" si="5"/>
        <v>0.70816528979044591</v>
      </c>
      <c r="AB12" s="48">
        <f t="shared" si="6"/>
        <v>26.29</v>
      </c>
      <c r="AC12" s="34">
        <f t="shared" si="8"/>
        <v>-5.9116230056412533</v>
      </c>
      <c r="AD12" s="35">
        <f t="shared" si="9"/>
        <v>0.8164184766523841</v>
      </c>
      <c r="AE12" s="36"/>
    </row>
    <row r="13" spans="1:31" ht="15.75" thickBot="1" x14ac:dyDescent="0.3">
      <c r="A13" s="49" t="s">
        <v>37</v>
      </c>
      <c r="B13" s="50">
        <v>18241.293333333299</v>
      </c>
      <c r="C13" s="51">
        <v>15842.02</v>
      </c>
      <c r="D13" s="51">
        <v>17280.903333333332</v>
      </c>
      <c r="E13" s="51">
        <v>17726.666666666668</v>
      </c>
      <c r="F13" s="52">
        <v>18308.533333333333</v>
      </c>
      <c r="G13" s="53">
        <v>20181.509999999998</v>
      </c>
      <c r="H13" s="54">
        <v>21321.9</v>
      </c>
      <c r="I13" s="54">
        <f t="shared" ref="I13:Q13" si="10">SUM(I4:I12)</f>
        <v>22604.253333333338</v>
      </c>
      <c r="J13" s="54">
        <f t="shared" si="10"/>
        <v>22041</v>
      </c>
      <c r="K13" s="54">
        <f t="shared" si="10"/>
        <v>22815.829999999998</v>
      </c>
      <c r="L13" s="55">
        <f t="shared" si="10"/>
        <v>22534.735000000001</v>
      </c>
      <c r="M13" s="55">
        <f t="shared" si="10"/>
        <v>21499.27</v>
      </c>
      <c r="N13" s="55">
        <f t="shared" si="10"/>
        <v>21752.53</v>
      </c>
      <c r="O13" s="56">
        <f>SUM(O4:O12)</f>
        <v>21971.433306011771</v>
      </c>
      <c r="P13" s="57">
        <f t="shared" si="10"/>
        <v>91.850000000000009</v>
      </c>
      <c r="Q13" s="98">
        <f t="shared" si="10"/>
        <v>73.929999999999993</v>
      </c>
      <c r="R13" s="58">
        <f t="shared" si="0"/>
        <v>-17.920000000000016</v>
      </c>
      <c r="S13" s="103">
        <f>IF(ISERROR(Q13/P13),"",Q13/P13)</f>
        <v>0.80489929232444191</v>
      </c>
      <c r="T13" s="59">
        <f>SUM(T4:T12)</f>
        <v>22997.076314333575</v>
      </c>
      <c r="U13" s="116">
        <f>SUM(U4:U12)</f>
        <v>22887.789999999997</v>
      </c>
      <c r="V13" s="58">
        <f t="shared" si="2"/>
        <v>-109.28631433357805</v>
      </c>
      <c r="W13" s="109">
        <f t="shared" si="3"/>
        <v>0.99524781703379128</v>
      </c>
      <c r="X13" s="60">
        <f>SUM(X4:X12)</f>
        <v>20853.940297689966</v>
      </c>
      <c r="Y13" s="95">
        <f>SUM(Y4:Y12)</f>
        <v>20492.13</v>
      </c>
      <c r="Z13" s="58">
        <f t="shared" si="4"/>
        <v>-361.8102976899645</v>
      </c>
      <c r="AA13" s="114">
        <f t="shared" si="5"/>
        <v>0.98265026692677149</v>
      </c>
      <c r="AB13" s="119">
        <f t="shared" si="6"/>
        <v>21726.924999999999</v>
      </c>
      <c r="AC13" s="72">
        <f t="shared" si="8"/>
        <v>-244.50830601177222</v>
      </c>
      <c r="AD13" s="61">
        <f>AB13/O13</f>
        <v>0.98887153593457777</v>
      </c>
    </row>
    <row r="14" spans="1:31" ht="15.75" thickTop="1" x14ac:dyDescent="0.25">
      <c r="A14" s="62" t="s">
        <v>38</v>
      </c>
      <c r="B14" s="63"/>
      <c r="C14" s="63"/>
      <c r="D14" s="64"/>
      <c r="E14" s="64">
        <v>17209.986666666668</v>
      </c>
      <c r="F14" s="65">
        <v>17702.440000000002</v>
      </c>
      <c r="G14" s="24">
        <v>19216.706666666665</v>
      </c>
      <c r="H14" s="24">
        <v>20400.45</v>
      </c>
      <c r="I14" s="66">
        <f>I13-I15</f>
        <v>21450.256666666668</v>
      </c>
      <c r="J14" s="66">
        <f>J13-J15</f>
        <v>21246.720000000001</v>
      </c>
      <c r="K14" s="66">
        <f>K13-K15</f>
        <v>22093.35</v>
      </c>
      <c r="L14" s="66">
        <f t="shared" ref="L14:N14" si="11">L13-L15</f>
        <v>21919.075000000001</v>
      </c>
      <c r="M14" s="66">
        <f t="shared" si="11"/>
        <v>21014.915000000001</v>
      </c>
      <c r="N14" s="66">
        <f t="shared" si="11"/>
        <v>21356.43</v>
      </c>
      <c r="O14" s="67">
        <f>(P14+T14+X14)/2</f>
        <v>21596.575899921074</v>
      </c>
      <c r="P14" s="68">
        <f>P13-P15</f>
        <v>90.26</v>
      </c>
      <c r="Q14" s="99">
        <f>Q13-Q15</f>
        <v>72.929999999999993</v>
      </c>
      <c r="R14" s="69">
        <f t="shared" si="0"/>
        <v>-17.330000000000013</v>
      </c>
      <c r="S14" s="104">
        <f>IF(ISERROR(Q14/P14),"",Q14/P14)</f>
        <v>0.80799911367161525</v>
      </c>
      <c r="T14" s="70">
        <v>22606.779452567091</v>
      </c>
      <c r="U14" s="117">
        <f>U13-U15</f>
        <v>22436.739999999998</v>
      </c>
      <c r="V14" s="69">
        <f t="shared" si="2"/>
        <v>-170.03945256709267</v>
      </c>
      <c r="W14" s="107">
        <f t="shared" si="3"/>
        <v>0.99247838671917576</v>
      </c>
      <c r="X14" s="71">
        <v>20496.112347275062</v>
      </c>
      <c r="Y14" s="117">
        <f>Y13-Y15</f>
        <v>20066.370000000003</v>
      </c>
      <c r="Z14" s="69">
        <f t="shared" si="4"/>
        <v>-429.74234727505973</v>
      </c>
      <c r="AA14" s="112">
        <f t="shared" si="5"/>
        <v>0.97903298245083081</v>
      </c>
      <c r="AB14" s="120">
        <f t="shared" si="6"/>
        <v>21288.02</v>
      </c>
      <c r="AC14" s="72">
        <f>+AB14-O14</f>
        <v>-308.55589992107343</v>
      </c>
      <c r="AD14" s="73">
        <f>AB14/O14</f>
        <v>0.98571273977176166</v>
      </c>
      <c r="AE14" s="36"/>
    </row>
    <row r="15" spans="1:31" ht="15.75" thickBot="1" x14ac:dyDescent="0.3">
      <c r="A15" s="74" t="s">
        <v>39</v>
      </c>
      <c r="B15" s="75"/>
      <c r="C15" s="76"/>
      <c r="D15" s="77"/>
      <c r="E15" s="77">
        <v>516.67999999999995</v>
      </c>
      <c r="F15" s="78">
        <v>606.09333333333336</v>
      </c>
      <c r="G15" s="79">
        <v>964.80333333333328</v>
      </c>
      <c r="H15" s="80">
        <v>921.44999999999993</v>
      </c>
      <c r="I15" s="80">
        <v>1153.9966666666701</v>
      </c>
      <c r="J15" s="80">
        <v>794.28</v>
      </c>
      <c r="K15" s="80">
        <v>722.48</v>
      </c>
      <c r="L15" s="81">
        <v>615.66</v>
      </c>
      <c r="M15" s="81">
        <v>484.35500000000002</v>
      </c>
      <c r="N15" s="81">
        <v>396.1</v>
      </c>
      <c r="O15" s="82">
        <f>(P15+T15+X15)/2</f>
        <v>374.85740609069262</v>
      </c>
      <c r="P15" s="83">
        <v>1.59</v>
      </c>
      <c r="Q15" s="100">
        <v>1</v>
      </c>
      <c r="R15" s="84">
        <f t="shared" si="0"/>
        <v>-0.59000000000000008</v>
      </c>
      <c r="S15" s="105">
        <f>IF(ISERROR(Q15/P15),"",Q15/P15)</f>
        <v>0.62893081761006286</v>
      </c>
      <c r="T15" s="85">
        <v>390.29686176648499</v>
      </c>
      <c r="U15" s="118">
        <v>451.05</v>
      </c>
      <c r="V15" s="84">
        <f t="shared" si="2"/>
        <v>60.753138233515017</v>
      </c>
      <c r="W15" s="110">
        <f t="shared" si="3"/>
        <v>1.1556587925369066</v>
      </c>
      <c r="X15" s="86">
        <v>357.82795041490022</v>
      </c>
      <c r="Y15" s="118">
        <v>425.76</v>
      </c>
      <c r="Z15" s="84">
        <f t="shared" si="4"/>
        <v>67.932049585099776</v>
      </c>
      <c r="AA15" s="115">
        <f t="shared" si="5"/>
        <v>1.1898455654633262</v>
      </c>
      <c r="AB15" s="121">
        <f t="shared" si="6"/>
        <v>438.90499999999997</v>
      </c>
      <c r="AC15" s="87">
        <f>+AB15-O15</f>
        <v>64.047593909307352</v>
      </c>
      <c r="AD15" s="88">
        <f>AB15/O15</f>
        <v>1.1708585527954374</v>
      </c>
      <c r="AE15" s="36"/>
    </row>
    <row r="16" spans="1:31" x14ac:dyDescent="0.25">
      <c r="T16" s="90"/>
    </row>
  </sheetData>
  <mergeCells count="12">
    <mergeCell ref="AB2:AD2"/>
    <mergeCell ref="G2:G3"/>
    <mergeCell ref="I2:I3"/>
    <mergeCell ref="J2:J3"/>
    <mergeCell ref="K2:K3"/>
    <mergeCell ref="L2:L3"/>
    <mergeCell ref="M2:M3"/>
    <mergeCell ref="N2:N3"/>
    <mergeCell ref="O2:O3"/>
    <mergeCell ref="P2:S2"/>
    <mergeCell ref="T2:W2"/>
    <mergeCell ref="X2:AA2"/>
  </mergeCells>
  <printOptions horizontalCentered="1"/>
  <pageMargins left="0.5" right="0.5" top="0.5" bottom="0.5" header="0.05" footer="0.05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Yang, Su Seon</cp:lastModifiedBy>
  <dcterms:created xsi:type="dcterms:W3CDTF">2021-04-14T23:31:56Z</dcterms:created>
  <dcterms:modified xsi:type="dcterms:W3CDTF">2022-03-29T16:28:37Z</dcterms:modified>
</cp:coreProperties>
</file>