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sirry\Downloads\"/>
    </mc:Choice>
  </mc:AlternateContent>
  <xr:revisionPtr revIDLastSave="0" documentId="13_ncr:1_{7A8502DE-BA6C-4BD3-8874-EE6A613F3094}" xr6:coauthVersionLast="47" xr6:coauthVersionMax="47" xr10:uidLastSave="{00000000-0000-0000-0000-000000000000}"/>
  <bookViews>
    <workbookView xWindow="-108" yWindow="-108" windowWidth="23256" windowHeight="12576" xr2:uid="{52836541-DF54-4DB9-92BF-5E9F893E7093}"/>
  </bookViews>
  <sheets>
    <sheet name="Request Travel Form" sheetId="13" r:id="rId1"/>
    <sheet name="Estimated Expenses" sheetId="8" r:id="rId2"/>
    <sheet name="Detailed Instructions" sheetId="11" r:id="rId3"/>
    <sheet name="Versions" sheetId="10" state="hidden" r:id="rId4"/>
    <sheet name="Data" sheetId="5" state="hidden" r:id="rId5"/>
  </sheets>
  <definedNames>
    <definedName name="_xlnm.Print_Area" localSheetId="1">'Estimated Expenses'!$B$1:$Y$29</definedName>
    <definedName name="_xlnm.Print_Area" localSheetId="0">'Request Travel Form'!$B$1:$Q$78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2" i="13" l="1"/>
  <c r="F11" i="8"/>
  <c r="Y13" i="8"/>
  <c r="P13" i="8" l="1"/>
  <c r="F21" i="8"/>
  <c r="F22" i="8"/>
  <c r="F23" i="8"/>
  <c r="F24" i="8"/>
  <c r="E21" i="8"/>
  <c r="E22" i="8"/>
  <c r="E23" i="8"/>
  <c r="E24" i="8"/>
  <c r="S21" i="8"/>
  <c r="S22" i="8"/>
  <c r="S23" i="8"/>
  <c r="S24" i="8"/>
  <c r="F15" i="8"/>
  <c r="F16" i="8"/>
  <c r="F17" i="8"/>
  <c r="F18" i="8"/>
  <c r="F19" i="8"/>
  <c r="F20" i="8"/>
  <c r="F25" i="8"/>
  <c r="F26" i="8"/>
  <c r="F27" i="8"/>
  <c r="F28" i="8"/>
  <c r="F29" i="8"/>
  <c r="Q13" i="8"/>
  <c r="O13" i="8"/>
  <c r="M13" i="8"/>
  <c r="N13" i="8"/>
  <c r="R13" i="8"/>
  <c r="E27" i="8"/>
  <c r="E28" i="8"/>
  <c r="E29" i="8"/>
  <c r="S27" i="8"/>
  <c r="S28" i="8"/>
  <c r="S29" i="8"/>
  <c r="E25" i="8"/>
  <c r="E26" i="8"/>
  <c r="S25" i="8"/>
  <c r="S26" i="8"/>
  <c r="E15" i="8"/>
  <c r="E16" i="8"/>
  <c r="E17" i="8"/>
  <c r="E18" i="8"/>
  <c r="E19" i="8"/>
  <c r="E20" i="8"/>
  <c r="S20" i="8"/>
  <c r="S19" i="8" l="1"/>
  <c r="U19" i="8"/>
  <c r="W19" i="8"/>
  <c r="T19" i="8"/>
  <c r="V19" i="8"/>
  <c r="T22" i="8"/>
  <c r="W22" i="8"/>
  <c r="U22" i="8"/>
  <c r="V22" i="8"/>
  <c r="W21" i="8"/>
  <c r="T21" i="8"/>
  <c r="U21" i="8"/>
  <c r="V21" i="8"/>
  <c r="W28" i="8"/>
  <c r="T28" i="8"/>
  <c r="U28" i="8"/>
  <c r="V28" i="8"/>
  <c r="T27" i="8"/>
  <c r="U27" i="8"/>
  <c r="V27" i="8"/>
  <c r="W27" i="8"/>
  <c r="W23" i="8"/>
  <c r="T23" i="8"/>
  <c r="V23" i="8"/>
  <c r="U23" i="8"/>
  <c r="S18" i="8"/>
  <c r="T18" i="8"/>
  <c r="U18" i="8"/>
  <c r="V18" i="8"/>
  <c r="W18" i="8"/>
  <c r="S17" i="8"/>
  <c r="U17" i="8"/>
  <c r="V17" i="8"/>
  <c r="T17" i="8"/>
  <c r="W17" i="8"/>
  <c r="T26" i="8"/>
  <c r="U26" i="8"/>
  <c r="W26" i="8"/>
  <c r="V26" i="8"/>
  <c r="T20" i="8"/>
  <c r="U20" i="8"/>
  <c r="V20" i="8"/>
  <c r="W20" i="8"/>
  <c r="S16" i="8"/>
  <c r="V16" i="8"/>
  <c r="W16" i="8"/>
  <c r="U16" i="8"/>
  <c r="T16" i="8"/>
  <c r="T29" i="8"/>
  <c r="U29" i="8"/>
  <c r="V29" i="8"/>
  <c r="W29" i="8"/>
  <c r="S15" i="8"/>
  <c r="T15" i="8" s="1"/>
  <c r="U25" i="8"/>
  <c r="T25" i="8"/>
  <c r="V25" i="8"/>
  <c r="W25" i="8"/>
  <c r="V24" i="8"/>
  <c r="T24" i="8"/>
  <c r="U24" i="8"/>
  <c r="W24" i="8"/>
  <c r="B2" i="8"/>
  <c r="L6" i="5"/>
  <c r="M6" i="5"/>
  <c r="N6" i="5"/>
  <c r="L7" i="5"/>
  <c r="M7" i="5"/>
  <c r="N7" i="5"/>
  <c r="L8" i="5"/>
  <c r="M8" i="5"/>
  <c r="N8" i="5"/>
  <c r="L9" i="5"/>
  <c r="M9" i="5"/>
  <c r="N9" i="5"/>
  <c r="L10" i="5"/>
  <c r="M10" i="5"/>
  <c r="N10" i="5"/>
  <c r="L11" i="5"/>
  <c r="M11" i="5"/>
  <c r="N11" i="5"/>
  <c r="L12" i="5"/>
  <c r="M12" i="5"/>
  <c r="N12" i="5"/>
  <c r="L13" i="5"/>
  <c r="M13" i="5"/>
  <c r="N13" i="5"/>
  <c r="L14" i="5"/>
  <c r="M14" i="5"/>
  <c r="N14" i="5"/>
  <c r="L15" i="5"/>
  <c r="M15" i="5"/>
  <c r="N15" i="5"/>
  <c r="L16" i="5"/>
  <c r="M16" i="5"/>
  <c r="N16" i="5"/>
  <c r="L17" i="5"/>
  <c r="M17" i="5"/>
  <c r="N17" i="5"/>
  <c r="L18" i="5"/>
  <c r="M18" i="5"/>
  <c r="N18" i="5"/>
  <c r="L19" i="5"/>
  <c r="M19" i="5"/>
  <c r="N19" i="5"/>
  <c r="L20" i="5"/>
  <c r="M20" i="5"/>
  <c r="N20" i="5"/>
  <c r="L21" i="5"/>
  <c r="M21" i="5"/>
  <c r="N21" i="5"/>
  <c r="L22" i="5"/>
  <c r="M22" i="5"/>
  <c r="N22" i="5"/>
  <c r="L23" i="5"/>
  <c r="M23" i="5"/>
  <c r="N23" i="5"/>
  <c r="L24" i="5"/>
  <c r="M24" i="5"/>
  <c r="N24" i="5"/>
  <c r="L25" i="5"/>
  <c r="M25" i="5"/>
  <c r="N25" i="5"/>
  <c r="L26" i="5"/>
  <c r="M26" i="5"/>
  <c r="N26" i="5"/>
  <c r="L27" i="5"/>
  <c r="M27" i="5"/>
  <c r="N27" i="5"/>
  <c r="L28" i="5"/>
  <c r="M28" i="5"/>
  <c r="N28" i="5"/>
  <c r="L29" i="5"/>
  <c r="M29" i="5"/>
  <c r="N29" i="5"/>
  <c r="L30" i="5"/>
  <c r="M30" i="5"/>
  <c r="N30" i="5"/>
  <c r="L31" i="5"/>
  <c r="M31" i="5"/>
  <c r="N31" i="5"/>
  <c r="L32" i="5"/>
  <c r="M32" i="5"/>
  <c r="N32" i="5"/>
  <c r="L33" i="5"/>
  <c r="M33" i="5"/>
  <c r="N33" i="5"/>
  <c r="L34" i="5"/>
  <c r="M34" i="5"/>
  <c r="N34" i="5"/>
  <c r="L35" i="5"/>
  <c r="M35" i="5"/>
  <c r="N35" i="5"/>
  <c r="L36" i="5"/>
  <c r="M36" i="5"/>
  <c r="N36" i="5"/>
  <c r="L37" i="5"/>
  <c r="M37" i="5"/>
  <c r="N37" i="5"/>
  <c r="L38" i="5"/>
  <c r="M38" i="5"/>
  <c r="N38" i="5"/>
  <c r="L39" i="5"/>
  <c r="M39" i="5"/>
  <c r="N39" i="5"/>
  <c r="L40" i="5"/>
  <c r="M40" i="5"/>
  <c r="N40" i="5"/>
  <c r="L41" i="5"/>
  <c r="M41" i="5"/>
  <c r="N41" i="5"/>
  <c r="L42" i="5"/>
  <c r="M42" i="5"/>
  <c r="N42" i="5"/>
  <c r="L43" i="5"/>
  <c r="M43" i="5"/>
  <c r="N43" i="5"/>
  <c r="L44" i="5"/>
  <c r="M44" i="5"/>
  <c r="N44" i="5"/>
  <c r="L45" i="5"/>
  <c r="M45" i="5"/>
  <c r="N45" i="5"/>
  <c r="L46" i="5"/>
  <c r="M46" i="5"/>
  <c r="N46" i="5"/>
  <c r="L47" i="5"/>
  <c r="M47" i="5"/>
  <c r="N47" i="5"/>
  <c r="L48" i="5"/>
  <c r="M48" i="5"/>
  <c r="N48" i="5"/>
  <c r="L49" i="5"/>
  <c r="M49" i="5"/>
  <c r="N49" i="5"/>
  <c r="L50" i="5"/>
  <c r="M50" i="5"/>
  <c r="N50" i="5"/>
  <c r="L51" i="5"/>
  <c r="M51" i="5"/>
  <c r="N51" i="5"/>
  <c r="L52" i="5"/>
  <c r="M52" i="5"/>
  <c r="N52" i="5"/>
  <c r="L53" i="5"/>
  <c r="M53" i="5"/>
  <c r="N53" i="5"/>
  <c r="L54" i="5"/>
  <c r="M54" i="5"/>
  <c r="N54" i="5"/>
  <c r="L55" i="5"/>
  <c r="M55" i="5"/>
  <c r="N55" i="5"/>
  <c r="L56" i="5"/>
  <c r="M56" i="5"/>
  <c r="N56" i="5"/>
  <c r="L57" i="5"/>
  <c r="M57" i="5"/>
  <c r="N57" i="5"/>
  <c r="L58" i="5"/>
  <c r="M58" i="5"/>
  <c r="N58" i="5"/>
  <c r="L59" i="5"/>
  <c r="M59" i="5"/>
  <c r="N59" i="5"/>
  <c r="L60" i="5"/>
  <c r="M60" i="5"/>
  <c r="N60" i="5"/>
  <c r="L61" i="5"/>
  <c r="M61" i="5"/>
  <c r="N61" i="5"/>
  <c r="L62" i="5"/>
  <c r="M62" i="5"/>
  <c r="N62" i="5"/>
  <c r="L63" i="5"/>
  <c r="M63" i="5"/>
  <c r="N63" i="5"/>
  <c r="L64" i="5"/>
  <c r="M64" i="5"/>
  <c r="N64" i="5"/>
  <c r="L65" i="5"/>
  <c r="M65" i="5"/>
  <c r="N65" i="5"/>
  <c r="L66" i="5"/>
  <c r="M66" i="5"/>
  <c r="N66" i="5"/>
  <c r="L67" i="5"/>
  <c r="M67" i="5"/>
  <c r="N67" i="5"/>
  <c r="L68" i="5"/>
  <c r="M68" i="5"/>
  <c r="N68" i="5"/>
  <c r="L69" i="5"/>
  <c r="M69" i="5"/>
  <c r="N69" i="5"/>
  <c r="L70" i="5"/>
  <c r="M70" i="5"/>
  <c r="N70" i="5"/>
  <c r="L71" i="5"/>
  <c r="M71" i="5"/>
  <c r="N71" i="5"/>
  <c r="L72" i="5"/>
  <c r="M72" i="5"/>
  <c r="N72" i="5"/>
  <c r="L73" i="5"/>
  <c r="M73" i="5"/>
  <c r="N73" i="5"/>
  <c r="L74" i="5"/>
  <c r="M74" i="5"/>
  <c r="N74" i="5"/>
  <c r="L75" i="5"/>
  <c r="M75" i="5"/>
  <c r="N75" i="5"/>
  <c r="L76" i="5"/>
  <c r="M76" i="5"/>
  <c r="N76" i="5"/>
  <c r="L77" i="5"/>
  <c r="M77" i="5"/>
  <c r="N77" i="5"/>
  <c r="L78" i="5"/>
  <c r="M78" i="5"/>
  <c r="N78" i="5"/>
  <c r="L79" i="5"/>
  <c r="M79" i="5"/>
  <c r="N79" i="5"/>
  <c r="L80" i="5"/>
  <c r="M80" i="5"/>
  <c r="N80" i="5"/>
  <c r="L81" i="5"/>
  <c r="M81" i="5"/>
  <c r="N81" i="5"/>
  <c r="L82" i="5"/>
  <c r="M82" i="5"/>
  <c r="N82" i="5"/>
  <c r="L83" i="5"/>
  <c r="M83" i="5"/>
  <c r="N83" i="5"/>
  <c r="L84" i="5"/>
  <c r="M84" i="5"/>
  <c r="N84" i="5"/>
  <c r="L85" i="5"/>
  <c r="M85" i="5"/>
  <c r="N85" i="5"/>
  <c r="L86" i="5"/>
  <c r="M86" i="5"/>
  <c r="N86" i="5"/>
  <c r="L87" i="5"/>
  <c r="M87" i="5"/>
  <c r="N87" i="5"/>
  <c r="L88" i="5"/>
  <c r="M88" i="5"/>
  <c r="N88" i="5"/>
  <c r="L89" i="5"/>
  <c r="M89" i="5"/>
  <c r="N89" i="5"/>
  <c r="L90" i="5"/>
  <c r="M90" i="5"/>
  <c r="N90" i="5"/>
  <c r="L91" i="5"/>
  <c r="M91" i="5"/>
  <c r="N91" i="5"/>
  <c r="L92" i="5"/>
  <c r="M92" i="5"/>
  <c r="N92" i="5"/>
  <c r="L93" i="5"/>
  <c r="M93" i="5"/>
  <c r="N93" i="5"/>
  <c r="L94" i="5"/>
  <c r="M94" i="5"/>
  <c r="N94" i="5"/>
  <c r="L95" i="5"/>
  <c r="M95" i="5"/>
  <c r="N95" i="5"/>
  <c r="L96" i="5"/>
  <c r="M96" i="5"/>
  <c r="N96" i="5"/>
  <c r="L97" i="5"/>
  <c r="M97" i="5"/>
  <c r="N97" i="5"/>
  <c r="L98" i="5"/>
  <c r="M98" i="5"/>
  <c r="N98" i="5"/>
  <c r="L99" i="5"/>
  <c r="M99" i="5"/>
  <c r="N99" i="5"/>
  <c r="L100" i="5"/>
  <c r="M100" i="5"/>
  <c r="N100" i="5"/>
  <c r="L101" i="5"/>
  <c r="M101" i="5"/>
  <c r="N101" i="5"/>
  <c r="L102" i="5"/>
  <c r="M102" i="5"/>
  <c r="N102" i="5"/>
  <c r="L103" i="5"/>
  <c r="M103" i="5"/>
  <c r="N103" i="5"/>
  <c r="L104" i="5"/>
  <c r="M104" i="5"/>
  <c r="N104" i="5"/>
  <c r="L105" i="5"/>
  <c r="M105" i="5"/>
  <c r="N105" i="5"/>
  <c r="L106" i="5"/>
  <c r="M106" i="5"/>
  <c r="N106" i="5"/>
  <c r="L107" i="5"/>
  <c r="M107" i="5"/>
  <c r="N107" i="5"/>
  <c r="L108" i="5"/>
  <c r="M108" i="5"/>
  <c r="N108" i="5"/>
  <c r="L109" i="5"/>
  <c r="M109" i="5"/>
  <c r="N109" i="5"/>
  <c r="L110" i="5"/>
  <c r="M110" i="5"/>
  <c r="N110" i="5"/>
  <c r="L111" i="5"/>
  <c r="M111" i="5"/>
  <c r="N111" i="5"/>
  <c r="L112" i="5"/>
  <c r="M112" i="5"/>
  <c r="N112" i="5"/>
  <c r="L113" i="5"/>
  <c r="M113" i="5"/>
  <c r="N113" i="5"/>
  <c r="L114" i="5"/>
  <c r="M114" i="5"/>
  <c r="N114" i="5"/>
  <c r="L115" i="5"/>
  <c r="M115" i="5"/>
  <c r="N115" i="5"/>
  <c r="L116" i="5"/>
  <c r="M116" i="5"/>
  <c r="N116" i="5"/>
  <c r="L117" i="5"/>
  <c r="M117" i="5"/>
  <c r="N117" i="5"/>
  <c r="L118" i="5"/>
  <c r="M118" i="5"/>
  <c r="N118" i="5"/>
  <c r="L119" i="5"/>
  <c r="M119" i="5"/>
  <c r="N119" i="5"/>
  <c r="L120" i="5"/>
  <c r="M120" i="5"/>
  <c r="N120" i="5"/>
  <c r="L121" i="5"/>
  <c r="M121" i="5"/>
  <c r="N121" i="5"/>
  <c r="L122" i="5"/>
  <c r="M122" i="5"/>
  <c r="N122" i="5"/>
  <c r="L123" i="5"/>
  <c r="M123" i="5"/>
  <c r="N123" i="5"/>
  <c r="L124" i="5"/>
  <c r="M124" i="5"/>
  <c r="N124" i="5"/>
  <c r="L125" i="5"/>
  <c r="M125" i="5"/>
  <c r="N125" i="5"/>
  <c r="L126" i="5"/>
  <c r="M126" i="5"/>
  <c r="N126" i="5"/>
  <c r="L127" i="5"/>
  <c r="M127" i="5"/>
  <c r="N127" i="5"/>
  <c r="L128" i="5"/>
  <c r="M128" i="5"/>
  <c r="N128" i="5"/>
  <c r="L129" i="5"/>
  <c r="M129" i="5"/>
  <c r="N129" i="5"/>
  <c r="L130" i="5"/>
  <c r="M130" i="5"/>
  <c r="N130" i="5"/>
  <c r="L131" i="5"/>
  <c r="M131" i="5"/>
  <c r="N131" i="5"/>
  <c r="L132" i="5"/>
  <c r="M132" i="5"/>
  <c r="N132" i="5"/>
  <c r="L133" i="5"/>
  <c r="M133" i="5"/>
  <c r="N133" i="5"/>
  <c r="L134" i="5"/>
  <c r="M134" i="5"/>
  <c r="N134" i="5"/>
  <c r="L135" i="5"/>
  <c r="M135" i="5"/>
  <c r="N135" i="5"/>
  <c r="L136" i="5"/>
  <c r="M136" i="5"/>
  <c r="N136" i="5"/>
  <c r="L137" i="5"/>
  <c r="M137" i="5"/>
  <c r="N137" i="5"/>
  <c r="L138" i="5"/>
  <c r="M138" i="5"/>
  <c r="N138" i="5"/>
  <c r="L139" i="5"/>
  <c r="M139" i="5"/>
  <c r="N139" i="5"/>
  <c r="L140" i="5"/>
  <c r="M140" i="5"/>
  <c r="N140" i="5"/>
  <c r="L141" i="5"/>
  <c r="M141" i="5"/>
  <c r="N141" i="5"/>
  <c r="L142" i="5"/>
  <c r="M142" i="5"/>
  <c r="N142" i="5"/>
  <c r="L143" i="5"/>
  <c r="M143" i="5"/>
  <c r="N143" i="5"/>
  <c r="L144" i="5"/>
  <c r="M144" i="5"/>
  <c r="N144" i="5"/>
  <c r="L145" i="5"/>
  <c r="M145" i="5"/>
  <c r="N145" i="5"/>
  <c r="L146" i="5"/>
  <c r="M146" i="5"/>
  <c r="N146" i="5"/>
  <c r="L147" i="5"/>
  <c r="M147" i="5"/>
  <c r="N147" i="5"/>
  <c r="L148" i="5"/>
  <c r="M148" i="5"/>
  <c r="N148" i="5"/>
  <c r="L149" i="5"/>
  <c r="M149" i="5"/>
  <c r="N149" i="5"/>
  <c r="L150" i="5"/>
  <c r="M150" i="5"/>
  <c r="N150" i="5"/>
  <c r="L151" i="5"/>
  <c r="M151" i="5"/>
  <c r="N151" i="5"/>
  <c r="L152" i="5"/>
  <c r="M152" i="5"/>
  <c r="N152" i="5"/>
  <c r="L153" i="5"/>
  <c r="M153" i="5"/>
  <c r="N153" i="5"/>
  <c r="L154" i="5"/>
  <c r="M154" i="5"/>
  <c r="N154" i="5"/>
  <c r="L155" i="5"/>
  <c r="M155" i="5"/>
  <c r="N155" i="5"/>
  <c r="L156" i="5"/>
  <c r="M156" i="5"/>
  <c r="N156" i="5"/>
  <c r="L157" i="5"/>
  <c r="M157" i="5"/>
  <c r="N157" i="5"/>
  <c r="L158" i="5"/>
  <c r="M158" i="5"/>
  <c r="N158" i="5"/>
  <c r="L159" i="5"/>
  <c r="M159" i="5"/>
  <c r="N159" i="5"/>
  <c r="L160" i="5"/>
  <c r="M160" i="5"/>
  <c r="N160" i="5"/>
  <c r="L161" i="5"/>
  <c r="M161" i="5"/>
  <c r="N161" i="5"/>
  <c r="L162" i="5"/>
  <c r="M162" i="5"/>
  <c r="N162" i="5"/>
  <c r="L163" i="5"/>
  <c r="M163" i="5"/>
  <c r="N163" i="5"/>
  <c r="L164" i="5"/>
  <c r="M164" i="5"/>
  <c r="N164" i="5"/>
  <c r="L165" i="5"/>
  <c r="M165" i="5"/>
  <c r="N165" i="5"/>
  <c r="L166" i="5"/>
  <c r="M166" i="5"/>
  <c r="N166" i="5"/>
  <c r="L167" i="5"/>
  <c r="M167" i="5"/>
  <c r="N167" i="5"/>
  <c r="L168" i="5"/>
  <c r="M168" i="5"/>
  <c r="N168" i="5"/>
  <c r="L169" i="5"/>
  <c r="M169" i="5"/>
  <c r="N169" i="5"/>
  <c r="L170" i="5"/>
  <c r="M170" i="5"/>
  <c r="N170" i="5"/>
  <c r="L171" i="5"/>
  <c r="M171" i="5"/>
  <c r="N171" i="5"/>
  <c r="L172" i="5"/>
  <c r="M172" i="5"/>
  <c r="N172" i="5"/>
  <c r="L173" i="5"/>
  <c r="M173" i="5"/>
  <c r="N173" i="5"/>
  <c r="L174" i="5"/>
  <c r="M174" i="5"/>
  <c r="N174" i="5"/>
  <c r="L175" i="5"/>
  <c r="M175" i="5"/>
  <c r="N175" i="5"/>
  <c r="L176" i="5"/>
  <c r="M176" i="5"/>
  <c r="N176" i="5"/>
  <c r="L177" i="5"/>
  <c r="M177" i="5"/>
  <c r="N177" i="5"/>
  <c r="L178" i="5"/>
  <c r="M178" i="5"/>
  <c r="N178" i="5"/>
  <c r="L179" i="5"/>
  <c r="M179" i="5"/>
  <c r="N179" i="5"/>
  <c r="L180" i="5"/>
  <c r="M180" i="5"/>
  <c r="N180" i="5"/>
  <c r="L181" i="5"/>
  <c r="M181" i="5"/>
  <c r="N181" i="5"/>
  <c r="L182" i="5"/>
  <c r="M182" i="5"/>
  <c r="N182" i="5"/>
  <c r="L183" i="5"/>
  <c r="M183" i="5"/>
  <c r="N183" i="5"/>
  <c r="L184" i="5"/>
  <c r="M184" i="5"/>
  <c r="N184" i="5"/>
  <c r="L185" i="5"/>
  <c r="M185" i="5"/>
  <c r="N185" i="5"/>
  <c r="L186" i="5"/>
  <c r="M186" i="5"/>
  <c r="N186" i="5"/>
  <c r="L187" i="5"/>
  <c r="M187" i="5"/>
  <c r="N187" i="5"/>
  <c r="L188" i="5"/>
  <c r="M188" i="5"/>
  <c r="N188" i="5"/>
  <c r="L189" i="5"/>
  <c r="M189" i="5"/>
  <c r="N189" i="5"/>
  <c r="L190" i="5"/>
  <c r="M190" i="5"/>
  <c r="N190" i="5"/>
  <c r="L191" i="5"/>
  <c r="M191" i="5"/>
  <c r="N191" i="5"/>
  <c r="L192" i="5"/>
  <c r="M192" i="5"/>
  <c r="N192" i="5"/>
  <c r="L193" i="5"/>
  <c r="M193" i="5"/>
  <c r="N193" i="5"/>
  <c r="L194" i="5"/>
  <c r="M194" i="5"/>
  <c r="N194" i="5"/>
  <c r="L195" i="5"/>
  <c r="M195" i="5"/>
  <c r="N195" i="5"/>
  <c r="L196" i="5"/>
  <c r="M196" i="5"/>
  <c r="N196" i="5"/>
  <c r="L197" i="5"/>
  <c r="M197" i="5"/>
  <c r="N197" i="5"/>
  <c r="L198" i="5"/>
  <c r="M198" i="5"/>
  <c r="N198" i="5"/>
  <c r="L199" i="5"/>
  <c r="M199" i="5"/>
  <c r="N199" i="5"/>
  <c r="L200" i="5"/>
  <c r="M200" i="5"/>
  <c r="N200" i="5"/>
  <c r="L201" i="5"/>
  <c r="M201" i="5"/>
  <c r="N201" i="5"/>
  <c r="L202" i="5"/>
  <c r="M202" i="5"/>
  <c r="N202" i="5"/>
  <c r="L203" i="5"/>
  <c r="M203" i="5"/>
  <c r="N203" i="5"/>
  <c r="L204" i="5"/>
  <c r="M204" i="5"/>
  <c r="N204" i="5"/>
  <c r="L205" i="5"/>
  <c r="M205" i="5"/>
  <c r="N205" i="5"/>
  <c r="L206" i="5"/>
  <c r="M206" i="5"/>
  <c r="N206" i="5"/>
  <c r="L207" i="5"/>
  <c r="M207" i="5"/>
  <c r="N207" i="5"/>
  <c r="L208" i="5"/>
  <c r="M208" i="5"/>
  <c r="N208" i="5"/>
  <c r="L209" i="5"/>
  <c r="M209" i="5"/>
  <c r="N209" i="5"/>
  <c r="L210" i="5"/>
  <c r="M210" i="5"/>
  <c r="N210" i="5"/>
  <c r="L211" i="5"/>
  <c r="M211" i="5"/>
  <c r="N211" i="5"/>
  <c r="L212" i="5"/>
  <c r="M212" i="5"/>
  <c r="N212" i="5"/>
  <c r="L213" i="5"/>
  <c r="M213" i="5"/>
  <c r="N213" i="5"/>
  <c r="L214" i="5"/>
  <c r="M214" i="5"/>
  <c r="N214" i="5"/>
  <c r="L215" i="5"/>
  <c r="M215" i="5"/>
  <c r="N215" i="5"/>
  <c r="L216" i="5"/>
  <c r="M216" i="5"/>
  <c r="N216" i="5"/>
  <c r="L217" i="5"/>
  <c r="M217" i="5"/>
  <c r="N217" i="5"/>
  <c r="L218" i="5"/>
  <c r="M218" i="5"/>
  <c r="N218" i="5"/>
  <c r="L219" i="5"/>
  <c r="M219" i="5"/>
  <c r="N219" i="5"/>
  <c r="L220" i="5"/>
  <c r="M220" i="5"/>
  <c r="N220" i="5"/>
  <c r="L221" i="5"/>
  <c r="M221" i="5"/>
  <c r="N221" i="5"/>
  <c r="L222" i="5"/>
  <c r="M222" i="5"/>
  <c r="N222" i="5"/>
  <c r="L223" i="5"/>
  <c r="M223" i="5"/>
  <c r="N223" i="5"/>
  <c r="L224" i="5"/>
  <c r="M224" i="5"/>
  <c r="N224" i="5"/>
  <c r="L225" i="5"/>
  <c r="M225" i="5"/>
  <c r="N225" i="5"/>
  <c r="L226" i="5"/>
  <c r="M226" i="5"/>
  <c r="N226" i="5"/>
  <c r="L227" i="5"/>
  <c r="M227" i="5"/>
  <c r="N227" i="5"/>
  <c r="L228" i="5"/>
  <c r="M228" i="5"/>
  <c r="N228" i="5"/>
  <c r="L229" i="5"/>
  <c r="M229" i="5"/>
  <c r="N229" i="5"/>
  <c r="L230" i="5"/>
  <c r="M230" i="5"/>
  <c r="N230" i="5"/>
  <c r="L231" i="5"/>
  <c r="M231" i="5"/>
  <c r="N231" i="5"/>
  <c r="L232" i="5"/>
  <c r="M232" i="5"/>
  <c r="N232" i="5"/>
  <c r="L233" i="5"/>
  <c r="M233" i="5"/>
  <c r="N233" i="5"/>
  <c r="L234" i="5"/>
  <c r="M234" i="5"/>
  <c r="N234" i="5"/>
  <c r="L235" i="5"/>
  <c r="M235" i="5"/>
  <c r="N235" i="5"/>
  <c r="L236" i="5"/>
  <c r="M236" i="5"/>
  <c r="N236" i="5"/>
  <c r="L237" i="5"/>
  <c r="M237" i="5"/>
  <c r="N237" i="5"/>
  <c r="L238" i="5"/>
  <c r="M238" i="5"/>
  <c r="N238" i="5"/>
  <c r="L239" i="5"/>
  <c r="M239" i="5"/>
  <c r="N239" i="5"/>
  <c r="L240" i="5"/>
  <c r="M240" i="5"/>
  <c r="N240" i="5"/>
  <c r="L241" i="5"/>
  <c r="M241" i="5"/>
  <c r="N241" i="5"/>
  <c r="L242" i="5"/>
  <c r="M242" i="5"/>
  <c r="N242" i="5"/>
  <c r="L243" i="5"/>
  <c r="M243" i="5"/>
  <c r="N243" i="5"/>
  <c r="L244" i="5"/>
  <c r="M244" i="5"/>
  <c r="N244" i="5"/>
  <c r="L245" i="5"/>
  <c r="M245" i="5"/>
  <c r="N245" i="5"/>
  <c r="L246" i="5"/>
  <c r="M246" i="5"/>
  <c r="N246" i="5"/>
  <c r="L247" i="5"/>
  <c r="M247" i="5"/>
  <c r="N247" i="5"/>
  <c r="L248" i="5"/>
  <c r="M248" i="5"/>
  <c r="N248" i="5"/>
  <c r="L249" i="5"/>
  <c r="M249" i="5"/>
  <c r="N249" i="5"/>
  <c r="L250" i="5"/>
  <c r="M250" i="5"/>
  <c r="N250" i="5"/>
  <c r="L251" i="5"/>
  <c r="M251" i="5"/>
  <c r="N251" i="5"/>
  <c r="L252" i="5"/>
  <c r="M252" i="5"/>
  <c r="N252" i="5"/>
  <c r="L253" i="5"/>
  <c r="M253" i="5"/>
  <c r="N253" i="5"/>
  <c r="L254" i="5"/>
  <c r="M254" i="5"/>
  <c r="N254" i="5"/>
  <c r="L255" i="5"/>
  <c r="M255" i="5"/>
  <c r="N255" i="5"/>
  <c r="L256" i="5"/>
  <c r="M256" i="5"/>
  <c r="N256" i="5"/>
  <c r="L257" i="5"/>
  <c r="M257" i="5"/>
  <c r="N257" i="5"/>
  <c r="L258" i="5"/>
  <c r="M258" i="5"/>
  <c r="N258" i="5"/>
  <c r="L259" i="5"/>
  <c r="M259" i="5"/>
  <c r="N259" i="5"/>
  <c r="L260" i="5"/>
  <c r="M260" i="5"/>
  <c r="N260" i="5"/>
  <c r="L261" i="5"/>
  <c r="M261" i="5"/>
  <c r="N261" i="5"/>
  <c r="L262" i="5"/>
  <c r="M262" i="5"/>
  <c r="N262" i="5"/>
  <c r="L263" i="5"/>
  <c r="M263" i="5"/>
  <c r="N263" i="5"/>
  <c r="L264" i="5"/>
  <c r="M264" i="5"/>
  <c r="N264" i="5"/>
  <c r="L265" i="5"/>
  <c r="M265" i="5"/>
  <c r="N265" i="5"/>
  <c r="L266" i="5"/>
  <c r="M266" i="5"/>
  <c r="N266" i="5"/>
  <c r="L267" i="5"/>
  <c r="M267" i="5"/>
  <c r="N267" i="5"/>
  <c r="L268" i="5"/>
  <c r="M268" i="5"/>
  <c r="N268" i="5"/>
  <c r="L269" i="5"/>
  <c r="M269" i="5"/>
  <c r="N269" i="5"/>
  <c r="N5" i="5"/>
  <c r="M5" i="5"/>
  <c r="L5" i="5"/>
  <c r="K5"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L21" i="8" l="1"/>
  <c r="X21" i="8" s="1"/>
  <c r="L22" i="8"/>
  <c r="X22" i="8" s="1"/>
  <c r="L28" i="8"/>
  <c r="X28" i="8" s="1"/>
  <c r="L23" i="8"/>
  <c r="X23" i="8" s="1"/>
  <c r="L24" i="8"/>
  <c r="X24" i="8" s="1"/>
  <c r="L26" i="8"/>
  <c r="X26" i="8" s="1"/>
  <c r="L19" i="8"/>
  <c r="X19" i="8" s="1"/>
  <c r="L27" i="8"/>
  <c r="X27" i="8" s="1"/>
  <c r="L29" i="8"/>
  <c r="X29" i="8" s="1"/>
  <c r="L25" i="8"/>
  <c r="X25" i="8" s="1"/>
  <c r="L18" i="8"/>
  <c r="X18" i="8" s="1"/>
  <c r="L20" i="8"/>
  <c r="X20" i="8" s="1"/>
  <c r="L17" i="8"/>
  <c r="X17" i="8" s="1"/>
  <c r="L16" i="8"/>
  <c r="U15" i="8"/>
  <c r="W15" i="8"/>
  <c r="V15" i="8"/>
  <c r="L15" i="8" l="1"/>
  <c r="X15" i="8" s="1"/>
  <c r="X16" i="8"/>
  <c r="L13" i="8" l="1"/>
  <c r="X13" i="8" s="1"/>
  <c r="X10" i="8" s="1"/>
</calcChain>
</file>

<file path=xl/sharedStrings.xml><?xml version="1.0" encoding="utf-8"?>
<sst xmlns="http://schemas.openxmlformats.org/spreadsheetml/2006/main" count="189" uniqueCount="158">
  <si>
    <t>Breakfast</t>
  </si>
  <si>
    <t>Lunch</t>
  </si>
  <si>
    <t>Dinner</t>
  </si>
  <si>
    <t>Incidental Expenses</t>
  </si>
  <si>
    <t># Provided Breakfasts</t>
  </si>
  <si>
    <t># Provided Dinners</t>
  </si>
  <si>
    <t># Provided Lunches</t>
  </si>
  <si>
    <t>Travel End Date:</t>
  </si>
  <si>
    <t>Travel Start Date:</t>
  </si>
  <si>
    <t>First/Last Day Per Diem</t>
  </si>
  <si>
    <t>Full Day Per Diem</t>
  </si>
  <si>
    <t>M &amp;IE Rate</t>
  </si>
  <si>
    <t>Incidentals</t>
  </si>
  <si>
    <t>&gt;265</t>
  </si>
  <si>
    <t>Per Diem Rate</t>
  </si>
  <si>
    <t>Location</t>
  </si>
  <si>
    <t>Rate Type</t>
  </si>
  <si>
    <t>International</t>
  </si>
  <si>
    <t>Total</t>
  </si>
  <si>
    <t>Incidental</t>
  </si>
  <si>
    <t>Bfast</t>
  </si>
  <si>
    <t>D/I</t>
  </si>
  <si>
    <t>Full Amt</t>
  </si>
  <si>
    <t>International Deductions</t>
  </si>
  <si>
    <t>Domestic Ranges (updated 10/19/2023)</t>
  </si>
  <si>
    <t>Travel Details</t>
  </si>
  <si>
    <t>M&amp;IE Total</t>
  </si>
  <si>
    <t>Transportation</t>
  </si>
  <si>
    <t>Type</t>
  </si>
  <si>
    <t>Car Rental</t>
  </si>
  <si>
    <t>Ground/Service</t>
  </si>
  <si>
    <t>Car Mileage</t>
  </si>
  <si>
    <t>Amount</t>
  </si>
  <si>
    <t>TOTALS:</t>
  </si>
  <si>
    <t>Not Claiming Per Diem</t>
  </si>
  <si>
    <t>Travel Date</t>
  </si>
  <si>
    <t>Personal Day?
Yes = 1</t>
  </si>
  <si>
    <t>Ground Transport*</t>
  </si>
  <si>
    <t>Miles*</t>
  </si>
  <si>
    <t>Airfare*</t>
  </si>
  <si>
    <t>Lodging*</t>
  </si>
  <si>
    <t>Business Expense*</t>
  </si>
  <si>
    <t>Travel Purpose:</t>
  </si>
  <si>
    <t>Car Rental*</t>
  </si>
  <si>
    <t>Provided Meals/
Meals outside of Trip</t>
  </si>
  <si>
    <t>M&amp;IE Rates/Day
based on Rate Type</t>
  </si>
  <si>
    <t>Campus ID:</t>
  </si>
  <si>
    <t>Version</t>
  </si>
  <si>
    <t>Original</t>
  </si>
  <si>
    <t>Merged cells X10:Y11, F11:P11</t>
  </si>
  <si>
    <t>Changes</t>
  </si>
  <si>
    <t>Date</t>
  </si>
  <si>
    <t>Set all personal days and provided meals to be number value and not formula</t>
  </si>
  <si>
    <t>Adjusted mileage rate from .655 for 2023 to .67 for 2024</t>
  </si>
  <si>
    <t>Location (only enter lodging destinations)</t>
  </si>
  <si>
    <t>Location-Based Per Diem Rate Look Up:</t>
  </si>
  <si>
    <t>*Look up your continental US per diem rates by going to the GSA website and entering the city &amp; state.</t>
  </si>
  <si>
    <t>**For Alaska/Hawaii/US territories, look up your per diem rates by going to the DoD website and searching under OCONUS.</t>
  </si>
  <si>
    <t>Choose per diem rate from drop-down*</t>
  </si>
  <si>
    <t>Manually input rate here only if "International" was selected**</t>
  </si>
  <si>
    <t>**For international rates, visit the US Department of State website.</t>
  </si>
  <si>
    <t>Traveler Name:</t>
  </si>
  <si>
    <t>For conversion rates, refer to OANDA Currency Converter.</t>
  </si>
  <si>
    <t>Enter Name and ID.</t>
  </si>
  <si>
    <t>Enter Travel Start and End Dates. (You will receive a prompt if the total number of days at top differs from the detail.)</t>
  </si>
  <si>
    <t>Populate the location table with the domestic or international cities/states or country where you lodged for the night.</t>
  </si>
  <si>
    <t>Search the GSA site for the domestic Meals &amp; Incidental Expenses (M&amp;IE) rate. Select the rate from the drop down menu. For non domestic locations, select "international".</t>
  </si>
  <si>
    <t>For Alaska, Hawaii &amp; US Territories, select "International" and reference OCONUS for the rate to enter in column 3 of the location table.</t>
  </si>
  <si>
    <t>Search the Dept of State site for the international M&amp;IE per diem rates. Enter the resulting value in column 3 of the Location table.</t>
  </si>
  <si>
    <t>In the Travel Details section, select the "location" for each night of travel.</t>
  </si>
  <si>
    <t>For each location, in the Rate Type column, determine if you are claiming first/last day, full days, or "Not Claiming Per Diem". For any first/last day, 75% of the daily rate will be the max.</t>
  </si>
  <si>
    <t>Enter the travel date.</t>
  </si>
  <si>
    <t>If a personal day was taken, enter "1" in the Personal Day column.</t>
  </si>
  <si>
    <r>
      <t xml:space="preserve">Enter each meal provided by any source not in the trip itenerary (Meal values in this field will auto deduct from the total as these are disallowed and should not be claimed.) 
</t>
    </r>
    <r>
      <rPr>
        <i/>
        <sz val="11"/>
        <color rgb="FF000000"/>
        <rFont val="Calibri"/>
        <family val="2"/>
        <scheme val="minor"/>
      </rPr>
      <t xml:space="preserve">Note: Enter "1" for each provided meal.  Meal values will auto deduct from the total. </t>
    </r>
  </si>
  <si>
    <t>Enter the amount for the Airfare and Lodging.</t>
  </si>
  <si>
    <t>Enter amount of Ground Transport (Uber, Lyft, Taxi, Bus, Passenger Ship, Shuttle, Taxi, Train, etc), then enter Car Rental amount.</t>
  </si>
  <si>
    <t>Enter your business expenses (conference registration/event fee, baggage, car rental fuel, hotel internet or business fees, etc).</t>
  </si>
  <si>
    <t>Advance/
Prepaid*</t>
  </si>
  <si>
    <t>Travel Worksheet Video Demo</t>
  </si>
  <si>
    <t>Instructions for completing the Travel Worksheet</t>
  </si>
  <si>
    <t>Notes/Comments (optional)</t>
  </si>
  <si>
    <t>Total (minus deductions)</t>
  </si>
  <si>
    <t>Insert amounts that have already been paid by the university in the Advance/Prepaid column and review the 'Total (minus deductions)' amount.</t>
  </si>
  <si>
    <t>One-Stop Financial Services - Service Center</t>
  </si>
  <si>
    <t xml:space="preserve"> </t>
  </si>
  <si>
    <t>Request for Domestic Travel</t>
  </si>
  <si>
    <t xml:space="preserve">I.  GENERAL INFORMATION:  </t>
  </si>
  <si>
    <t>SHADED AREAS FOR ACCOUNTING USE ONLY</t>
  </si>
  <si>
    <t>Last Name, First Name</t>
  </si>
  <si>
    <t>Employee ID#</t>
  </si>
  <si>
    <t>Department</t>
  </si>
  <si>
    <t>Ext.</t>
  </si>
  <si>
    <r>
      <t xml:space="preserve">Destination of Trip </t>
    </r>
    <r>
      <rPr>
        <i/>
        <sz val="10"/>
        <rFont val="Palatino Linotype"/>
        <family val="1"/>
      </rPr>
      <t>(City\State\Country (Intl Travel)</t>
    </r>
  </si>
  <si>
    <t>Departure to Destination</t>
  </si>
  <si>
    <t>Time</t>
  </si>
  <si>
    <t>Return from</t>
  </si>
  <si>
    <t xml:space="preserve">   Time</t>
  </si>
  <si>
    <t>Destination</t>
  </si>
  <si>
    <t>Emergency Contact/Phone Number</t>
  </si>
  <si>
    <t>___________________________________________________________________</t>
  </si>
  <si>
    <t>Employee Email</t>
  </si>
  <si>
    <t>Employee Contact Number</t>
  </si>
  <si>
    <t>Home/Remittance Address</t>
  </si>
  <si>
    <t>Form Prepared By:</t>
  </si>
  <si>
    <t xml:space="preserve">Purpose of Trip:  </t>
  </si>
  <si>
    <t>A</t>
  </si>
  <si>
    <t>B</t>
  </si>
  <si>
    <t>C</t>
  </si>
  <si>
    <t>D</t>
  </si>
  <si>
    <t>E</t>
  </si>
  <si>
    <t>F</t>
  </si>
  <si>
    <t xml:space="preserve">G      </t>
  </si>
  <si>
    <t>II.  FINANCIAL INFORMATION</t>
  </si>
  <si>
    <t>Account</t>
  </si>
  <si>
    <t>Fund</t>
  </si>
  <si>
    <t>Program</t>
  </si>
  <si>
    <t>Project</t>
  </si>
  <si>
    <t xml:space="preserve"> ** Total Request </t>
  </si>
  <si>
    <t>**  Total Request should include all expenses.  In the event expenses are more than original request, please</t>
  </si>
  <si>
    <t xml:space="preserve">      submit a memo from department to increase amount along with travel claim.</t>
  </si>
  <si>
    <t>Signature of Traveling Requestor</t>
  </si>
  <si>
    <t>Signature of Authorized Personnel</t>
  </si>
  <si>
    <t>Print Name:</t>
  </si>
  <si>
    <t>Resource Manager</t>
  </si>
  <si>
    <t>Per Administrative Procedure 208, approval is required when reimbursement for moving and relocation expenses exceeds $5,000/$10,000.</t>
  </si>
  <si>
    <t>Vice President</t>
  </si>
  <si>
    <t>Vice President for Administration and CFO</t>
  </si>
  <si>
    <t>III.  REQUEST FOR TRAVEL ADVANCE</t>
  </si>
  <si>
    <t xml:space="preserve">TO:  </t>
  </si>
  <si>
    <t xml:space="preserve">Service Center:  Please issue me a travel advance check in the amount of :  </t>
  </si>
  <si>
    <t xml:space="preserve">       I request the advance by:  </t>
  </si>
  <si>
    <t>Name of Traveler/Company</t>
  </si>
  <si>
    <t>Amount(s)</t>
  </si>
  <si>
    <t xml:space="preserve">       for the above trip.</t>
  </si>
  <si>
    <t xml:space="preserve">Authorization by Employee:  </t>
  </si>
  <si>
    <t>Signature of Employee Requesting Advance</t>
  </si>
  <si>
    <t>Date Signed:</t>
  </si>
  <si>
    <t>Forms Required:</t>
  </si>
  <si>
    <t xml:space="preserve">     Form 204  (Non-Employee / Student)</t>
  </si>
  <si>
    <t>Remarks:</t>
  </si>
  <si>
    <t xml:space="preserve">     Breakdown of Expenses   </t>
  </si>
  <si>
    <t xml:space="preserve">     Form 261 (Check with your department if needed)</t>
  </si>
  <si>
    <t xml:space="preserve">     Form 262</t>
  </si>
  <si>
    <t>Advance Check</t>
  </si>
  <si>
    <t>Number</t>
  </si>
  <si>
    <t xml:space="preserve">Date </t>
  </si>
  <si>
    <t>$ Amount</t>
  </si>
  <si>
    <t>____________  Other</t>
  </si>
  <si>
    <t>Revised: Jan 2023</t>
  </si>
  <si>
    <t xml:space="preserve">  Information</t>
  </si>
  <si>
    <t>Instructions:</t>
  </si>
  <si>
    <t>Print page to PDF and attach to travel form for routing. Ensure additional back-up/supporting documentation is also provided (identified with asterisk*).</t>
  </si>
  <si>
    <t>Enter the number of Miles you are claiming for your personal car (Rate =&gt; .21/mile).</t>
  </si>
  <si>
    <t>Estimated Travel Expenses Worksheet (for moving/relocation only)</t>
  </si>
  <si>
    <t>Fiscal Approval (DOA Level 4 or above)</t>
  </si>
  <si>
    <r>
      <rPr>
        <i/>
        <sz val="10"/>
        <color theme="1"/>
        <rFont val="Calibri"/>
        <family val="2"/>
        <scheme val="minor"/>
      </rPr>
      <t>(Copy total amounts to the Request Travel Form (RFT). Include this travel worksheet with your official travel packet)</t>
    </r>
    <r>
      <rPr>
        <b/>
        <sz val="10"/>
        <color theme="1"/>
        <rFont val="Calibri"/>
        <family val="2"/>
        <scheme val="minor"/>
      </rPr>
      <t xml:space="preserve">
</t>
    </r>
    <r>
      <rPr>
        <b/>
        <sz val="10"/>
        <color rgb="FFF5793A"/>
        <rFont val="Calibri"/>
        <family val="2"/>
        <scheme val="minor"/>
      </rPr>
      <t>Part 1:</t>
    </r>
    <r>
      <rPr>
        <b/>
        <sz val="10"/>
        <color theme="1"/>
        <rFont val="Calibri"/>
        <family val="2"/>
        <scheme val="minor"/>
      </rPr>
      <t xml:space="preserve"> Enter traveler's name, CIN, trip purpose, and start/end dates of travel.
</t>
    </r>
    <r>
      <rPr>
        <b/>
        <sz val="10"/>
        <color rgb="FFA95AA1"/>
        <rFont val="Calibri"/>
        <family val="2"/>
        <scheme val="minor"/>
      </rPr>
      <t>Part 2:</t>
    </r>
    <r>
      <rPr>
        <b/>
        <sz val="10"/>
        <color theme="1"/>
        <rFont val="Calibri"/>
        <family val="2"/>
        <scheme val="minor"/>
      </rPr>
      <t xml:space="preserve"> Determine your location-based per diem rates for meals &amp; incidentals (M&amp;IE).
</t>
    </r>
    <r>
      <rPr>
        <sz val="10"/>
        <color theme="1"/>
        <rFont val="Calibri"/>
        <family val="2"/>
        <scheme val="minor"/>
      </rPr>
      <t xml:space="preserve">1. Fill out Location with the City &amp; State (or country) where lodging overnight. If visiting multiple locations, each location should be its own line item.
2. Enter the appropriate location-based per diem rates (see </t>
    </r>
    <r>
      <rPr>
        <i/>
        <sz val="10"/>
        <color theme="1"/>
        <rFont val="Calibri"/>
        <family val="2"/>
        <scheme val="minor"/>
      </rPr>
      <t xml:space="preserve">Location-Based Per Diem Rate Look Up </t>
    </r>
    <r>
      <rPr>
        <sz val="10"/>
        <color theme="1"/>
        <rFont val="Calibri"/>
        <family val="2"/>
        <scheme val="minor"/>
      </rPr>
      <t xml:space="preserve">for detailed instructions).
</t>
    </r>
    <r>
      <rPr>
        <b/>
        <sz val="10"/>
        <color rgb="FF0F2080"/>
        <rFont val="Calibri"/>
        <family val="2"/>
        <scheme val="minor"/>
      </rPr>
      <t>Part 3:</t>
    </r>
    <r>
      <rPr>
        <b/>
        <sz val="10"/>
        <color theme="1"/>
        <rFont val="Calibri"/>
        <family val="2"/>
        <scheme val="minor"/>
      </rPr>
      <t xml:space="preserve"> Determine your travel expenses (provide supporting documentation as marked by asterisk*).
</t>
    </r>
    <r>
      <rPr>
        <sz val="10"/>
        <color theme="1"/>
        <rFont val="Calibri"/>
        <family val="2"/>
        <scheme val="minor"/>
      </rPr>
      <t xml:space="preserve">1. Select the Location for each night of travel, determine M&amp;IE per diem rate type, and enter travel date. 
2. For any personal days, enter "1" in the Personal Day column. Enter "1" for each meal provided on your trip (this will be automatically deducted from the total).
3. If applicable, enter the number of miles if driving a personal car. The total amount will be automatically calculated (current rate = </t>
    </r>
    <r>
      <rPr>
        <b/>
        <sz val="10"/>
        <color theme="1"/>
        <rFont val="Calibri"/>
        <family val="2"/>
        <scheme val="minor"/>
      </rPr>
      <t>0.21</t>
    </r>
    <r>
      <rPr>
        <sz val="10"/>
        <color theme="1"/>
        <rFont val="Calibri"/>
        <family val="2"/>
        <scheme val="minor"/>
      </rPr>
      <t>/mile).
4. If applicable, enter the total amount for airfaire/lodging/ground transport/car rental/other business expenses (such as conference registration).
5. Insert any amounts that have already been paid by the University in "Advance/Prepaid" column.</t>
    </r>
  </si>
  <si>
    <t>606001 Travel-In State</t>
  </si>
  <si>
    <t>606002 Travel-Out Of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</si>
</sst>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quot;$&quot;#,##0.00"/>
    <numFmt numFmtId="166" formatCode="mm/dd/yy"/>
    <numFmt numFmtId="167" formatCode="[$-409]h:mm\ AM/PM;@"/>
  </numFmts>
  <fonts count="52" x14ac:knownFonts="1">
    <font>
      <sz val="11"/>
      <color theme="1"/>
      <name val="Calibri"/>
      <family val="2"/>
      <scheme val="minor"/>
    </font>
    <font>
      <sz val="11"/>
      <color theme="1"/>
      <name val="Calibri"/>
      <family val="2"/>
      <scheme val="minor"/>
    </font>
    <font>
      <b/>
      <sz val="8"/>
      <color rgb="FF1B1B1B"/>
      <name val="Roboto"/>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sz val="8"/>
      <name val="Calibri"/>
      <family val="2"/>
      <scheme val="minor"/>
    </font>
    <font>
      <b/>
      <sz val="18"/>
      <color theme="1"/>
      <name val="Calibri"/>
      <family val="2"/>
      <scheme val="minor"/>
    </font>
    <font>
      <i/>
      <sz val="9"/>
      <color rgb="FFFF0000"/>
      <name val="Calibri"/>
      <family val="2"/>
      <scheme val="minor"/>
    </font>
    <font>
      <sz val="10"/>
      <color theme="1"/>
      <name val="Roboto"/>
    </font>
    <font>
      <sz val="6"/>
      <color theme="0" tint="-0.34998626667073579"/>
      <name val="Calibri"/>
      <family val="2"/>
      <scheme val="minor"/>
    </font>
    <font>
      <b/>
      <sz val="9"/>
      <color theme="0"/>
      <name val="Roboto"/>
    </font>
    <font>
      <b/>
      <sz val="9"/>
      <color rgb="FF1B1B1B"/>
      <name val="Roboto"/>
    </font>
    <font>
      <b/>
      <sz val="12"/>
      <color theme="0"/>
      <name val="Calibri"/>
      <family val="2"/>
      <scheme val="minor"/>
    </font>
    <font>
      <i/>
      <sz val="1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9"/>
      <color theme="1"/>
      <name val="Roboto"/>
    </font>
    <font>
      <u/>
      <sz val="10"/>
      <color theme="10"/>
      <name val="Calibri"/>
      <family val="2"/>
      <scheme val="minor"/>
    </font>
    <font>
      <b/>
      <sz val="11"/>
      <color theme="0"/>
      <name val="Calibri"/>
      <family val="2"/>
      <scheme val="minor"/>
    </font>
    <font>
      <sz val="11"/>
      <color rgb="FF000000"/>
      <name val="Calibri"/>
      <family val="2"/>
      <scheme val="minor"/>
    </font>
    <font>
      <i/>
      <sz val="11"/>
      <color rgb="FF000000"/>
      <name val="Calibri"/>
      <family val="2"/>
      <scheme val="minor"/>
    </font>
    <font>
      <sz val="8"/>
      <color rgb="FF000000"/>
      <name val="Tahoma"/>
      <family val="2"/>
    </font>
    <font>
      <b/>
      <sz val="10"/>
      <name val="Palatino Linotype"/>
      <family val="1"/>
    </font>
    <font>
      <sz val="10"/>
      <name val="Palatino Linotype"/>
      <family val="1"/>
    </font>
    <font>
      <b/>
      <sz val="12"/>
      <name val="Palatino Linotype"/>
      <family val="1"/>
    </font>
    <font>
      <b/>
      <sz val="22"/>
      <name val="Palatino Linotype"/>
      <family val="1"/>
    </font>
    <font>
      <sz val="12"/>
      <name val="Palatino Linotype"/>
      <family val="1"/>
    </font>
    <font>
      <i/>
      <sz val="10"/>
      <name val="Palatino Linotype"/>
      <family val="1"/>
    </font>
    <font>
      <sz val="7"/>
      <name val="Palatino Linotype"/>
      <family val="1"/>
    </font>
    <font>
      <sz val="10"/>
      <color theme="5" tint="0.39997558519241921"/>
      <name val="Palatino Linotype"/>
      <family val="1"/>
    </font>
    <font>
      <sz val="10"/>
      <color theme="2" tint="-0.749992370372631"/>
      <name val="Palatino Linotype"/>
      <family val="1"/>
    </font>
    <font>
      <sz val="10"/>
      <color theme="0"/>
      <name val="Palatino Linotype"/>
      <family val="1"/>
    </font>
    <font>
      <sz val="9"/>
      <name val="Palatino Linotype"/>
      <family val="1"/>
    </font>
    <font>
      <i/>
      <sz val="11"/>
      <name val="Palatino Linotype"/>
      <family val="1"/>
    </font>
    <font>
      <b/>
      <sz val="10"/>
      <color indexed="61"/>
      <name val="Palatino Linotype"/>
      <family val="1"/>
    </font>
    <font>
      <sz val="10"/>
      <color indexed="61"/>
      <name val="Palatino Linotype"/>
      <family val="1"/>
    </font>
    <font>
      <b/>
      <sz val="9"/>
      <color indexed="12"/>
      <name val="Palatino Linotype"/>
      <family val="1"/>
    </font>
    <font>
      <b/>
      <sz val="10"/>
      <color indexed="12"/>
      <name val="Palatino Linotype"/>
      <family val="1"/>
    </font>
    <font>
      <b/>
      <i/>
      <sz val="8"/>
      <name val="Palatino Linotype"/>
      <family val="1"/>
    </font>
    <font>
      <b/>
      <sz val="6"/>
      <name val="Palatino Linotype"/>
      <family val="1"/>
    </font>
    <font>
      <sz val="6"/>
      <name val="Palatino Linotype"/>
      <family val="1"/>
    </font>
    <font>
      <b/>
      <i/>
      <sz val="10"/>
      <name val="Palatino Linotype"/>
      <family val="1"/>
    </font>
    <font>
      <b/>
      <sz val="10"/>
      <color rgb="FFF5793A"/>
      <name val="Calibri"/>
      <family val="2"/>
      <scheme val="minor"/>
    </font>
    <font>
      <b/>
      <sz val="10"/>
      <color rgb="FFA95AA1"/>
      <name val="Calibri"/>
      <family val="2"/>
      <scheme val="minor"/>
    </font>
    <font>
      <b/>
      <sz val="10"/>
      <color rgb="FF0F2080"/>
      <name val="Calibri"/>
      <family val="2"/>
      <scheme val="minor"/>
    </font>
    <font>
      <sz val="10"/>
      <color rgb="FFFF0000"/>
      <name val="Palatino Linotype"/>
      <family val="1"/>
    </font>
  </fonts>
  <fills count="19">
    <fill>
      <patternFill patternType="none"/>
    </fill>
    <fill>
      <patternFill patternType="gray125"/>
    </fill>
    <fill>
      <patternFill patternType="solid">
        <fgColor rgb="FFFFFFFF"/>
        <bgColor indexed="64"/>
      </patternFill>
    </fill>
    <fill>
      <patternFill patternType="solid">
        <fgColor rgb="FFE0E6EB"/>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8E5"/>
        <bgColor indexed="64"/>
      </patternFill>
    </fill>
    <fill>
      <patternFill patternType="solid">
        <fgColor theme="1"/>
        <bgColor indexed="64"/>
      </patternFill>
    </fill>
    <fill>
      <patternFill patternType="solid">
        <fgColor theme="7" tint="0.79998168889431442"/>
        <bgColor rgb="FF000000"/>
      </patternFill>
    </fill>
    <fill>
      <patternFill patternType="solid">
        <fgColor theme="2"/>
        <bgColor indexed="64"/>
      </patternFill>
    </fill>
    <fill>
      <patternFill patternType="solid">
        <fgColor indexed="65"/>
        <bgColor indexed="64"/>
      </patternFill>
    </fill>
    <fill>
      <patternFill patternType="gray0625">
        <fgColor indexed="9"/>
        <bgColor indexed="9"/>
      </patternFill>
    </fill>
    <fill>
      <patternFill patternType="solid">
        <fgColor indexed="9"/>
        <bgColor indexed="64"/>
      </patternFill>
    </fill>
    <fill>
      <patternFill patternType="solid">
        <fgColor theme="0"/>
        <bgColor indexed="64"/>
      </patternFill>
    </fill>
    <fill>
      <patternFill patternType="gray0625">
        <bgColor theme="0" tint="-4.9989318521683403E-2"/>
      </patternFill>
    </fill>
    <fill>
      <patternFill patternType="solid">
        <fgColor rgb="FFF5793A"/>
        <bgColor indexed="64"/>
      </patternFill>
    </fill>
    <fill>
      <patternFill patternType="solid">
        <fgColor rgb="FFA95AA1"/>
        <bgColor indexed="64"/>
      </patternFill>
    </fill>
    <fill>
      <patternFill patternType="solid">
        <fgColor rgb="FF0F208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B1B1B"/>
      </left>
      <right style="thin">
        <color rgb="FF1B1B1B"/>
      </right>
      <top style="thin">
        <color rgb="FF1B1B1B"/>
      </top>
      <bottom/>
      <diagonal/>
    </border>
    <border>
      <left style="thin">
        <color rgb="FF1B1B1B"/>
      </left>
      <right/>
      <top style="thin">
        <color rgb="FF1B1B1B"/>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291">
    <xf numFmtId="0" fontId="0" fillId="0" borderId="0" xfId="0"/>
    <xf numFmtId="0" fontId="5" fillId="0" borderId="0" xfId="0" applyFont="1"/>
    <xf numFmtId="0" fontId="6" fillId="0" borderId="0" xfId="0" applyFont="1"/>
    <xf numFmtId="164" fontId="0" fillId="0" borderId="0" xfId="0" applyNumberFormat="1"/>
    <xf numFmtId="0" fontId="9" fillId="2" borderId="3" xfId="0" applyFont="1" applyFill="1" applyBorder="1" applyAlignment="1">
      <alignment vertical="center" wrapText="1"/>
    </xf>
    <xf numFmtId="6" fontId="8" fillId="2" borderId="3" xfId="0" applyNumberFormat="1" applyFont="1" applyFill="1" applyBorder="1" applyAlignment="1">
      <alignment vertical="top" wrapText="1"/>
    </xf>
    <xf numFmtId="0" fontId="8" fillId="2" borderId="3" xfId="0" applyFont="1" applyFill="1" applyBorder="1" applyAlignment="1">
      <alignment vertical="top" wrapText="1"/>
    </xf>
    <xf numFmtId="9" fontId="9" fillId="2" borderId="3" xfId="1" applyFont="1" applyFill="1" applyBorder="1" applyAlignment="1">
      <alignment vertical="center" wrapText="1"/>
    </xf>
    <xf numFmtId="1" fontId="8" fillId="2" borderId="3" xfId="0" applyNumberFormat="1" applyFont="1" applyFill="1" applyBorder="1" applyAlignment="1">
      <alignment vertical="top" wrapText="1"/>
    </xf>
    <xf numFmtId="0" fontId="9" fillId="0" borderId="7" xfId="0" applyFont="1" applyBorder="1" applyAlignment="1">
      <alignment vertical="center" wrapText="1"/>
    </xf>
    <xf numFmtId="0" fontId="9" fillId="0" borderId="8" xfId="0" applyFont="1" applyBorder="1" applyAlignment="1">
      <alignment vertical="center" wrapText="1"/>
    </xf>
    <xf numFmtId="9" fontId="9" fillId="0" borderId="3" xfId="1" applyFont="1" applyFill="1" applyBorder="1" applyAlignment="1">
      <alignment vertical="center" wrapText="1"/>
    </xf>
    <xf numFmtId="9" fontId="9" fillId="0" borderId="5" xfId="1" applyFont="1" applyFill="1" applyBorder="1" applyAlignment="1">
      <alignment vertical="center" wrapText="1"/>
    </xf>
    <xf numFmtId="6" fontId="8" fillId="0" borderId="4" xfId="0" applyNumberFormat="1"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6" fontId="8" fillId="0" borderId="9" xfId="0" applyNumberFormat="1"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164" fontId="3" fillId="3" borderId="0" xfId="0" applyNumberFormat="1" applyFont="1" applyFill="1" applyAlignment="1">
      <alignment vertical="center" wrapText="1"/>
    </xf>
    <xf numFmtId="164" fontId="3" fillId="2" borderId="0" xfId="0" applyNumberFormat="1" applyFont="1" applyFill="1" applyAlignment="1">
      <alignment vertical="center" wrapText="1"/>
    </xf>
    <xf numFmtId="0" fontId="0" fillId="0" borderId="0" xfId="0" applyAlignment="1">
      <alignment wrapText="1"/>
    </xf>
    <xf numFmtId="6" fontId="9" fillId="0" borderId="6" xfId="0" applyNumberFormat="1" applyFont="1" applyBorder="1" applyAlignment="1">
      <alignment vertical="center" wrapText="1"/>
    </xf>
    <xf numFmtId="6" fontId="9" fillId="0" borderId="4" xfId="0" applyNumberFormat="1" applyFont="1" applyBorder="1" applyAlignment="1">
      <alignment vertical="center" wrapText="1"/>
    </xf>
    <xf numFmtId="6" fontId="0" fillId="0" borderId="0" xfId="0" applyNumberFormat="1"/>
    <xf numFmtId="6" fontId="4" fillId="0" borderId="0" xfId="0" applyNumberFormat="1" applyFont="1"/>
    <xf numFmtId="0" fontId="0" fillId="0" borderId="0" xfId="0" applyAlignment="1">
      <alignment vertical="top" wrapText="1"/>
    </xf>
    <xf numFmtId="0" fontId="0" fillId="0" borderId="2" xfId="0" applyBorder="1"/>
    <xf numFmtId="0" fontId="11" fillId="0" borderId="0" xfId="0" applyFont="1" applyAlignment="1">
      <alignment vertical="center"/>
    </xf>
    <xf numFmtId="0" fontId="3" fillId="7" borderId="18" xfId="0" applyFont="1" applyFill="1" applyBorder="1" applyAlignment="1" applyProtection="1">
      <alignment vertical="center" wrapText="1"/>
      <protection locked="0"/>
    </xf>
    <xf numFmtId="0" fontId="3" fillId="7" borderId="1" xfId="0" applyFont="1" applyFill="1" applyBorder="1" applyAlignment="1" applyProtection="1">
      <alignment vertical="center" wrapText="1"/>
      <protection locked="0"/>
    </xf>
    <xf numFmtId="8" fontId="3" fillId="5" borderId="1" xfId="0" applyNumberFormat="1" applyFont="1" applyFill="1" applyBorder="1" applyAlignment="1">
      <alignment vertical="center" wrapText="1"/>
    </xf>
    <xf numFmtId="14" fontId="3" fillId="7" borderId="1" xfId="0" applyNumberFormat="1" applyFont="1" applyFill="1" applyBorder="1" applyAlignment="1" applyProtection="1">
      <alignment vertical="center" wrapText="1"/>
      <protection locked="0"/>
    </xf>
    <xf numFmtId="1" fontId="3" fillId="7" borderId="1" xfId="0" applyNumberFormat="1" applyFont="1" applyFill="1" applyBorder="1" applyAlignment="1" applyProtection="1">
      <alignment vertical="center" wrapText="1"/>
      <protection locked="0"/>
    </xf>
    <xf numFmtId="165" fontId="3" fillId="7" borderId="1" xfId="0" applyNumberFormat="1" applyFont="1" applyFill="1" applyBorder="1" applyAlignment="1" applyProtection="1">
      <alignment vertical="center" wrapText="1"/>
      <protection locked="0"/>
    </xf>
    <xf numFmtId="8" fontId="3" fillId="5" borderId="19" xfId="0" applyNumberFormat="1" applyFont="1" applyFill="1" applyBorder="1" applyAlignment="1">
      <alignment vertical="center" wrapText="1"/>
    </xf>
    <xf numFmtId="0" fontId="13" fillId="7" borderId="13" xfId="0" applyFont="1" applyFill="1" applyBorder="1" applyProtection="1">
      <protection locked="0"/>
    </xf>
    <xf numFmtId="0" fontId="13" fillId="7" borderId="1" xfId="0" applyFont="1" applyFill="1" applyBorder="1" applyProtection="1">
      <protection locked="0"/>
    </xf>
    <xf numFmtId="0" fontId="13" fillId="7" borderId="12" xfId="0" applyFont="1" applyFill="1" applyBorder="1" applyProtection="1">
      <protection locked="0"/>
    </xf>
    <xf numFmtId="0" fontId="4" fillId="4" borderId="19" xfId="0" applyFont="1" applyFill="1" applyBorder="1"/>
    <xf numFmtId="0" fontId="4" fillId="4" borderId="20" xfId="0" applyFont="1" applyFill="1" applyBorder="1"/>
    <xf numFmtId="0" fontId="5" fillId="0" borderId="0" xfId="0" applyFont="1" applyAlignment="1">
      <alignment horizontal="left" wrapText="1"/>
    </xf>
    <xf numFmtId="14" fontId="14" fillId="0" borderId="0" xfId="0" applyNumberFormat="1" applyFont="1" applyAlignment="1">
      <alignment horizontal="left"/>
    </xf>
    <xf numFmtId="8" fontId="15" fillId="8" borderId="14" xfId="0" applyNumberFormat="1" applyFont="1" applyFill="1" applyBorder="1" applyAlignment="1">
      <alignment horizontal="right" vertical="center" wrapText="1"/>
    </xf>
    <xf numFmtId="8" fontId="15" fillId="8" borderId="15" xfId="0" applyNumberFormat="1" applyFont="1" applyFill="1" applyBorder="1" applyAlignment="1">
      <alignment horizontal="right" vertical="center" wrapText="1"/>
    </xf>
    <xf numFmtId="0" fontId="2" fillId="6" borderId="19" xfId="0" applyFont="1" applyFill="1" applyBorder="1" applyAlignment="1">
      <alignment vertical="center" wrapText="1"/>
    </xf>
    <xf numFmtId="0" fontId="16" fillId="6" borderId="16" xfId="0" applyFont="1" applyFill="1" applyBorder="1" applyAlignment="1">
      <alignment vertical="center" wrapText="1"/>
    </xf>
    <xf numFmtId="0" fontId="16" fillId="6" borderId="13" xfId="0" applyFont="1" applyFill="1" applyBorder="1" applyAlignment="1">
      <alignment vertical="center" wrapText="1"/>
    </xf>
    <xf numFmtId="0" fontId="16" fillId="6" borderId="13"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4" fillId="0" borderId="0" xfId="0" applyFont="1" applyAlignment="1">
      <alignment vertical="center"/>
    </xf>
    <xf numFmtId="0" fontId="12" fillId="0" borderId="0" xfId="0" applyFont="1" applyAlignment="1">
      <alignment vertical="top" wrapText="1"/>
    </xf>
    <xf numFmtId="165" fontId="3" fillId="9" borderId="17" xfId="0" applyNumberFormat="1" applyFont="1" applyFill="1" applyBorder="1" applyAlignment="1" applyProtection="1">
      <alignment vertical="center" wrapText="1"/>
      <protection locked="0"/>
    </xf>
    <xf numFmtId="8" fontId="3" fillId="5" borderId="1" xfId="0" applyNumberFormat="1" applyFont="1" applyFill="1" applyBorder="1" applyAlignment="1" applyProtection="1">
      <alignment vertical="center" wrapText="1"/>
      <protection locked="0"/>
    </xf>
    <xf numFmtId="0" fontId="18" fillId="0" borderId="21" xfId="0" applyFont="1" applyBorder="1"/>
    <xf numFmtId="0" fontId="0" fillId="0" borderId="22" xfId="0" applyBorder="1"/>
    <xf numFmtId="0" fontId="0" fillId="0" borderId="23" xfId="0" applyBorder="1"/>
    <xf numFmtId="0" fontId="0" fillId="0" borderId="17" xfId="0" applyBorder="1"/>
    <xf numFmtId="0" fontId="0" fillId="0" borderId="1" xfId="0" applyBorder="1"/>
    <xf numFmtId="0" fontId="0" fillId="0" borderId="18" xfId="0" applyBorder="1"/>
    <xf numFmtId="0" fontId="0" fillId="0" borderId="19" xfId="0" applyBorder="1"/>
    <xf numFmtId="14" fontId="0" fillId="0" borderId="19" xfId="0" applyNumberFormat="1" applyBorder="1"/>
    <xf numFmtId="0" fontId="5" fillId="0" borderId="16" xfId="0" applyFont="1" applyBorder="1"/>
    <xf numFmtId="0" fontId="5" fillId="0" borderId="13" xfId="0" applyFont="1" applyBorder="1"/>
    <xf numFmtId="0" fontId="0" fillId="0" borderId="12" xfId="0" applyBorder="1"/>
    <xf numFmtId="0" fontId="20" fillId="0" borderId="0" xfId="0" applyFont="1"/>
    <xf numFmtId="0" fontId="22" fillId="10" borderId="1" xfId="0" applyFont="1" applyFill="1" applyBorder="1" applyAlignment="1">
      <alignment vertical="top" wrapText="1"/>
    </xf>
    <xf numFmtId="0" fontId="21" fillId="0" borderId="0" xfId="0" applyFont="1" applyAlignment="1">
      <alignment vertical="top" wrapText="1"/>
    </xf>
    <xf numFmtId="0" fontId="22" fillId="10" borderId="1" xfId="0" applyFont="1" applyFill="1" applyBorder="1" applyAlignment="1">
      <alignment vertical="center" wrapText="1"/>
    </xf>
    <xf numFmtId="0" fontId="22" fillId="10" borderId="1" xfId="0" applyFont="1" applyFill="1" applyBorder="1" applyAlignment="1">
      <alignment wrapText="1"/>
    </xf>
    <xf numFmtId="0" fontId="20" fillId="0" borderId="0" xfId="0" applyFont="1" applyAlignment="1">
      <alignment vertical="top" wrapText="1"/>
    </xf>
    <xf numFmtId="0" fontId="19" fillId="0" borderId="0" xfId="0" applyFont="1" applyAlignment="1">
      <alignment horizontal="left" vertical="top" wrapText="1"/>
    </xf>
    <xf numFmtId="0" fontId="7" fillId="0" borderId="0" xfId="2"/>
    <xf numFmtId="0" fontId="0" fillId="0" borderId="0" xfId="0" applyAlignment="1">
      <alignment vertical="top"/>
    </xf>
    <xf numFmtId="0" fontId="25" fillId="0" borderId="0" xfId="0" applyFont="1" applyAlignment="1">
      <alignment vertical="top" wrapText="1"/>
    </xf>
    <xf numFmtId="0" fontId="7" fillId="0" borderId="0" xfId="2" applyAlignment="1">
      <alignment vertical="top" wrapText="1"/>
    </xf>
    <xf numFmtId="0" fontId="7" fillId="0" borderId="0" xfId="2" applyFill="1" applyBorder="1" applyAlignment="1">
      <alignment vertical="top" wrapText="1"/>
    </xf>
    <xf numFmtId="0" fontId="7" fillId="0" borderId="0" xfId="2" applyAlignment="1">
      <alignment wrapText="1"/>
    </xf>
    <xf numFmtId="0" fontId="25" fillId="0" borderId="0" xfId="0" applyFont="1" applyAlignment="1">
      <alignment wrapText="1"/>
    </xf>
    <xf numFmtId="0" fontId="0" fillId="0" borderId="0" xfId="0" applyAlignment="1">
      <alignment horizontal="center" vertical="center"/>
    </xf>
    <xf numFmtId="0" fontId="5" fillId="0" borderId="0" xfId="0" applyFont="1" applyAlignment="1">
      <alignment horizontal="right"/>
    </xf>
    <xf numFmtId="0" fontId="28" fillId="0" borderId="26" xfId="0" applyFont="1" applyBorder="1"/>
    <xf numFmtId="0" fontId="28" fillId="0" borderId="27" xfId="0" applyFont="1" applyBorder="1"/>
    <xf numFmtId="0" fontId="29" fillId="0" borderId="27" xfId="0" applyFont="1" applyBorder="1"/>
    <xf numFmtId="0" fontId="29" fillId="0" borderId="28" xfId="0" applyFont="1" applyBorder="1"/>
    <xf numFmtId="0" fontId="29" fillId="0" borderId="0" xfId="0" applyFont="1"/>
    <xf numFmtId="0" fontId="29" fillId="0" borderId="29" xfId="0" applyFont="1" applyBorder="1"/>
    <xf numFmtId="0" fontId="28" fillId="0" borderId="0" xfId="0" applyFont="1"/>
    <xf numFmtId="0" fontId="30" fillId="0" borderId="0" xfId="0" applyFont="1"/>
    <xf numFmtId="0" fontId="29" fillId="0" borderId="30" xfId="0" applyFont="1" applyBorder="1"/>
    <xf numFmtId="0" fontId="31" fillId="0" borderId="29" xfId="0" applyFont="1" applyBorder="1" applyAlignment="1">
      <alignment horizontal="centerContinuous"/>
    </xf>
    <xf numFmtId="0" fontId="29" fillId="0" borderId="0" xfId="0" applyFont="1" applyAlignment="1">
      <alignment horizontal="centerContinuous"/>
    </xf>
    <xf numFmtId="0" fontId="29" fillId="0" borderId="30" xfId="0" applyFont="1" applyBorder="1" applyAlignment="1">
      <alignment horizontal="centerContinuous"/>
    </xf>
    <xf numFmtId="0" fontId="29" fillId="0" borderId="31" xfId="0" applyFont="1" applyBorder="1"/>
    <xf numFmtId="0" fontId="29" fillId="0" borderId="21" xfId="0" applyFont="1" applyBorder="1"/>
    <xf numFmtId="0" fontId="29" fillId="0" borderId="32" xfId="0" applyFont="1" applyBorder="1"/>
    <xf numFmtId="0" fontId="28" fillId="0" borderId="26" xfId="0" applyFont="1" applyBorder="1" applyAlignment="1">
      <alignment horizontal="left"/>
    </xf>
    <xf numFmtId="0" fontId="29" fillId="0" borderId="27" xfId="0" applyFont="1" applyBorder="1" applyAlignment="1">
      <alignment horizontal="left"/>
    </xf>
    <xf numFmtId="0" fontId="29" fillId="0" borderId="28" xfId="0" applyFont="1" applyBorder="1" applyAlignment="1">
      <alignment horizontal="left"/>
    </xf>
    <xf numFmtId="0" fontId="29" fillId="0" borderId="33" xfId="0" applyFont="1" applyBorder="1"/>
    <xf numFmtId="0" fontId="29" fillId="0" borderId="24" xfId="0" applyFont="1" applyBorder="1"/>
    <xf numFmtId="0" fontId="29" fillId="0" borderId="23" xfId="0" applyFont="1" applyBorder="1"/>
    <xf numFmtId="0" fontId="29" fillId="0" borderId="24" xfId="0" applyFont="1" applyBorder="1" applyAlignment="1">
      <alignment horizontal="left"/>
    </xf>
    <xf numFmtId="0" fontId="29" fillId="0" borderId="23" xfId="0" applyFont="1" applyBorder="1" applyAlignment="1">
      <alignment horizontal="centerContinuous"/>
    </xf>
    <xf numFmtId="0" fontId="29" fillId="0" borderId="22" xfId="0" applyFont="1" applyBorder="1"/>
    <xf numFmtId="0" fontId="29" fillId="0" borderId="34" xfId="0" applyFont="1" applyBorder="1"/>
    <xf numFmtId="0" fontId="29" fillId="0" borderId="12" xfId="0" applyFont="1" applyBorder="1"/>
    <xf numFmtId="49" fontId="32" fillId="0" borderId="17" xfId="0" quotePrefix="1" applyNumberFormat="1" applyFont="1" applyBorder="1" applyAlignment="1" applyProtection="1">
      <alignment horizontal="center"/>
      <protection locked="0"/>
    </xf>
    <xf numFmtId="0" fontId="29" fillId="0" borderId="33" xfId="0" applyFont="1" applyBorder="1" applyAlignment="1">
      <alignment vertical="top"/>
    </xf>
    <xf numFmtId="0" fontId="29" fillId="0" borderId="24" xfId="0" applyFont="1" applyBorder="1" applyAlignment="1">
      <alignment vertical="top"/>
    </xf>
    <xf numFmtId="0" fontId="29" fillId="0" borderId="23" xfId="0" applyFont="1" applyBorder="1" applyAlignment="1">
      <alignment vertical="top"/>
    </xf>
    <xf numFmtId="0" fontId="29" fillId="0" borderId="12" xfId="0" applyFont="1" applyBorder="1" applyAlignment="1">
      <alignment horizontal="left"/>
    </xf>
    <xf numFmtId="0" fontId="29" fillId="0" borderId="22" xfId="0" applyFont="1" applyBorder="1" applyAlignment="1">
      <alignment horizontal="left"/>
    </xf>
    <xf numFmtId="0" fontId="29" fillId="0" borderId="0" xfId="0" applyFont="1" applyAlignment="1">
      <alignment horizontal="left"/>
    </xf>
    <xf numFmtId="0" fontId="29" fillId="0" borderId="25" xfId="0" applyFont="1" applyBorder="1" applyAlignment="1">
      <alignment horizontal="left"/>
    </xf>
    <xf numFmtId="0" fontId="29" fillId="0" borderId="36" xfId="0" applyFont="1" applyBorder="1" applyAlignment="1">
      <alignment vertical="top"/>
    </xf>
    <xf numFmtId="0" fontId="29" fillId="0" borderId="37" xfId="0" applyFont="1" applyBorder="1" applyAlignment="1">
      <alignment vertical="top"/>
    </xf>
    <xf numFmtId="0" fontId="29" fillId="0" borderId="38" xfId="0" applyFont="1" applyBorder="1" applyAlignment="1">
      <alignment vertical="top"/>
    </xf>
    <xf numFmtId="166" fontId="32" fillId="0" borderId="39" xfId="0" quotePrefix="1" applyNumberFormat="1" applyFont="1" applyBorder="1" applyAlignment="1" applyProtection="1">
      <alignment horizontal="center"/>
      <protection locked="0"/>
    </xf>
    <xf numFmtId="0" fontId="29" fillId="0" borderId="37" xfId="0" applyFont="1" applyBorder="1"/>
    <xf numFmtId="16" fontId="29" fillId="0" borderId="0" xfId="0" applyNumberFormat="1" applyFont="1"/>
    <xf numFmtId="0" fontId="29" fillId="0" borderId="0" xfId="0" applyFont="1" applyAlignment="1">
      <alignment horizontal="center"/>
    </xf>
    <xf numFmtId="16" fontId="29" fillId="0" borderId="21" xfId="0" applyNumberFormat="1" applyFont="1" applyBorder="1"/>
    <xf numFmtId="0" fontId="29" fillId="12" borderId="29" xfId="0" applyFont="1" applyFill="1" applyBorder="1"/>
    <xf numFmtId="0" fontId="29" fillId="12" borderId="0" xfId="0" applyFont="1" applyFill="1"/>
    <xf numFmtId="0" fontId="29" fillId="12" borderId="30" xfId="0" applyFont="1" applyFill="1" applyBorder="1"/>
    <xf numFmtId="0" fontId="29" fillId="12" borderId="36" xfId="0" applyFont="1" applyFill="1" applyBorder="1"/>
    <xf numFmtId="0" fontId="29" fillId="12" borderId="37" xfId="0" applyFont="1" applyFill="1" applyBorder="1"/>
    <xf numFmtId="0" fontId="29" fillId="12" borderId="41" xfId="0" applyFont="1" applyFill="1" applyBorder="1"/>
    <xf numFmtId="0" fontId="32" fillId="0" borderId="0" xfId="0" applyFont="1" applyAlignment="1">
      <alignment horizontal="center"/>
    </xf>
    <xf numFmtId="0" fontId="34" fillId="0" borderId="0" xfId="0" applyFont="1"/>
    <xf numFmtId="0" fontId="29" fillId="13" borderId="0" xfId="0" applyFont="1" applyFill="1" applyAlignment="1" applyProtection="1">
      <alignment horizontal="left"/>
      <protection locked="0"/>
    </xf>
    <xf numFmtId="0" fontId="29" fillId="0" borderId="0" xfId="0" applyFont="1" applyAlignment="1" applyProtection="1">
      <alignment horizontal="left"/>
      <protection locked="0"/>
    </xf>
    <xf numFmtId="0" fontId="35" fillId="0" borderId="0" xfId="0" applyFont="1"/>
    <xf numFmtId="0" fontId="36" fillId="0" borderId="0" xfId="0" applyFont="1"/>
    <xf numFmtId="0" fontId="37" fillId="0" borderId="0" xfId="0" applyFont="1" applyAlignment="1">
      <alignment horizontal="left"/>
    </xf>
    <xf numFmtId="0" fontId="38" fillId="0" borderId="0" xfId="0" applyFont="1" applyAlignment="1" applyProtection="1">
      <alignment horizontal="left"/>
      <protection locked="0"/>
    </xf>
    <xf numFmtId="0" fontId="29" fillId="0" borderId="37" xfId="0" applyFont="1" applyBorder="1" applyAlignment="1">
      <alignment horizontal="left"/>
    </xf>
    <xf numFmtId="0" fontId="37" fillId="0" borderId="0" xfId="0" applyFont="1"/>
    <xf numFmtId="0" fontId="29" fillId="0" borderId="37" xfId="0" applyFont="1" applyBorder="1" applyAlignment="1">
      <alignment horizontal="center"/>
    </xf>
    <xf numFmtId="0" fontId="29" fillId="0" borderId="44" xfId="0" applyFont="1" applyBorder="1" applyProtection="1">
      <protection locked="0"/>
    </xf>
    <xf numFmtId="0" fontId="29" fillId="0" borderId="44" xfId="0" applyFont="1" applyBorder="1"/>
    <xf numFmtId="44" fontId="32" fillId="0" borderId="1" xfId="0" applyNumberFormat="1" applyFont="1" applyBorder="1"/>
    <xf numFmtId="44" fontId="32" fillId="0" borderId="13" xfId="0" applyNumberFormat="1" applyFont="1" applyBorder="1"/>
    <xf numFmtId="8" fontId="32" fillId="0" borderId="46" xfId="0" applyNumberFormat="1" applyFont="1" applyBorder="1"/>
    <xf numFmtId="0" fontId="29" fillId="0" borderId="25" xfId="0" applyFont="1" applyBorder="1" applyAlignment="1">
      <alignment vertical="top"/>
    </xf>
    <xf numFmtId="0" fontId="29" fillId="0" borderId="30" xfId="0" applyFont="1" applyBorder="1" applyAlignment="1">
      <alignment vertical="top"/>
    </xf>
    <xf numFmtId="0" fontId="29" fillId="0" borderId="47" xfId="0" applyFont="1" applyBorder="1"/>
    <xf numFmtId="0" fontId="29" fillId="0" borderId="2" xfId="0" applyFont="1" applyBorder="1"/>
    <xf numFmtId="0" fontId="29" fillId="0" borderId="48" xfId="0" applyFont="1" applyBorder="1"/>
    <xf numFmtId="0" fontId="29" fillId="0" borderId="25" xfId="0" applyFont="1" applyBorder="1"/>
    <xf numFmtId="0" fontId="29" fillId="0" borderId="49" xfId="0" applyFont="1" applyBorder="1"/>
    <xf numFmtId="0" fontId="39" fillId="0" borderId="21" xfId="0" applyFont="1" applyBorder="1"/>
    <xf numFmtId="0" fontId="29" fillId="0" borderId="16" xfId="0" applyFont="1" applyBorder="1"/>
    <xf numFmtId="0" fontId="29" fillId="0" borderId="13" xfId="0" applyFont="1" applyBorder="1" applyProtection="1">
      <protection locked="0"/>
    </xf>
    <xf numFmtId="0" fontId="29" fillId="0" borderId="17" xfId="0" applyFont="1" applyBorder="1"/>
    <xf numFmtId="0" fontId="29" fillId="0" borderId="50" xfId="0" applyFont="1" applyBorder="1" applyProtection="1">
      <protection locked="0"/>
    </xf>
    <xf numFmtId="0" fontId="40" fillId="0" borderId="29" xfId="0" applyFont="1" applyBorder="1"/>
    <xf numFmtId="0" fontId="39" fillId="0" borderId="0" xfId="0" applyFont="1"/>
    <xf numFmtId="0" fontId="41" fillId="0" borderId="33" xfId="0" applyFont="1" applyBorder="1"/>
    <xf numFmtId="0" fontId="39" fillId="0" borderId="24" xfId="0" applyFont="1" applyBorder="1"/>
    <xf numFmtId="0" fontId="41" fillId="0" borderId="22" xfId="0" applyFont="1" applyBorder="1"/>
    <xf numFmtId="0" fontId="42" fillId="0" borderId="29" xfId="0" applyFont="1" applyBorder="1"/>
    <xf numFmtId="0" fontId="43" fillId="0" borderId="0" xfId="0" applyFont="1"/>
    <xf numFmtId="0" fontId="43" fillId="0" borderId="30" xfId="0" applyFont="1" applyBorder="1"/>
    <xf numFmtId="0" fontId="43" fillId="0" borderId="29" xfId="0" applyFont="1" applyBorder="1"/>
    <xf numFmtId="0" fontId="28" fillId="0" borderId="30" xfId="0" applyFont="1" applyBorder="1"/>
    <xf numFmtId="0" fontId="33" fillId="0" borderId="27" xfId="0" applyFont="1" applyBorder="1"/>
    <xf numFmtId="0" fontId="44" fillId="0" borderId="27" xfId="0" applyFont="1" applyBorder="1"/>
    <xf numFmtId="0" fontId="44" fillId="0" borderId="28" xfId="0" applyFont="1" applyBorder="1"/>
    <xf numFmtId="0" fontId="28" fillId="0" borderId="29" xfId="0" applyFont="1" applyBorder="1" applyAlignment="1">
      <alignment horizontal="right"/>
    </xf>
    <xf numFmtId="0" fontId="44" fillId="0" borderId="0" xfId="0" applyFont="1"/>
    <xf numFmtId="0" fontId="28" fillId="0" borderId="0" xfId="0" applyFont="1" applyAlignment="1" applyProtection="1">
      <alignment horizontal="center"/>
      <protection locked="0"/>
    </xf>
    <xf numFmtId="0" fontId="44" fillId="0" borderId="0" xfId="0" applyFont="1" applyProtection="1">
      <protection locked="0"/>
    </xf>
    <xf numFmtId="0" fontId="44" fillId="0" borderId="30" xfId="0" applyFont="1" applyBorder="1" applyProtection="1">
      <protection locked="0"/>
    </xf>
    <xf numFmtId="0" fontId="45" fillId="5" borderId="44" xfId="0" applyFont="1" applyFill="1" applyBorder="1" applyAlignment="1">
      <alignment horizontal="center"/>
    </xf>
    <xf numFmtId="0" fontId="45" fillId="5" borderId="44" xfId="0" applyFont="1" applyFill="1" applyBorder="1"/>
    <xf numFmtId="14" fontId="29" fillId="0" borderId="0" xfId="0" applyNumberFormat="1" applyFont="1" applyAlignment="1">
      <alignment horizontal="right"/>
    </xf>
    <xf numFmtId="0" fontId="46" fillId="0" borderId="13" xfId="0" applyFont="1" applyBorder="1"/>
    <xf numFmtId="0" fontId="46" fillId="0" borderId="46" xfId="0" applyFont="1" applyBorder="1"/>
    <xf numFmtId="0" fontId="29" fillId="0" borderId="13" xfId="0" applyFont="1" applyBorder="1"/>
    <xf numFmtId="14" fontId="29" fillId="0" borderId="0" xfId="0" applyNumberFormat="1" applyFont="1" applyAlignment="1">
      <alignment horizontal="centerContinuous"/>
    </xf>
    <xf numFmtId="166" fontId="32" fillId="0" borderId="0" xfId="0" applyNumberFormat="1" applyFont="1" applyAlignment="1" applyProtection="1">
      <alignment horizontal="centerContinuous"/>
      <protection locked="0"/>
    </xf>
    <xf numFmtId="0" fontId="47" fillId="0" borderId="0" xfId="0" applyFont="1"/>
    <xf numFmtId="0" fontId="47" fillId="0" borderId="30" xfId="0" applyFont="1" applyBorder="1"/>
    <xf numFmtId="0" fontId="33" fillId="0" borderId="0" xfId="0" applyFont="1"/>
    <xf numFmtId="0" fontId="29" fillId="0" borderId="19" xfId="0" applyFont="1" applyBorder="1"/>
    <xf numFmtId="0" fontId="29" fillId="12" borderId="26" xfId="0" applyFont="1" applyFill="1" applyBorder="1"/>
    <xf numFmtId="0" fontId="29" fillId="12" borderId="27" xfId="0" applyFont="1" applyFill="1" applyBorder="1"/>
    <xf numFmtId="0" fontId="29" fillId="12" borderId="28" xfId="0" applyFont="1" applyFill="1" applyBorder="1"/>
    <xf numFmtId="0" fontId="29" fillId="15" borderId="29" xfId="0" applyFont="1" applyFill="1" applyBorder="1"/>
    <xf numFmtId="0" fontId="29" fillId="15" borderId="0" xfId="0" applyFont="1" applyFill="1"/>
    <xf numFmtId="0" fontId="29" fillId="15" borderId="30" xfId="0" applyFont="1" applyFill="1" applyBorder="1"/>
    <xf numFmtId="0" fontId="29" fillId="15" borderId="0" xfId="0" applyFont="1" applyFill="1" applyAlignment="1">
      <alignment horizontal="left" indent="3"/>
    </xf>
    <xf numFmtId="0" fontId="29" fillId="15" borderId="29" xfId="0" applyFont="1" applyFill="1" applyBorder="1" applyAlignment="1">
      <alignment horizontal="left"/>
    </xf>
    <xf numFmtId="0" fontId="29" fillId="15" borderId="22" xfId="0" applyFont="1" applyFill="1" applyBorder="1"/>
    <xf numFmtId="0" fontId="29" fillId="15" borderId="24" xfId="0" applyFont="1" applyFill="1" applyBorder="1"/>
    <xf numFmtId="0" fontId="29" fillId="15" borderId="34" xfId="0" applyFont="1" applyFill="1" applyBorder="1"/>
    <xf numFmtId="0" fontId="29" fillId="15" borderId="17" xfId="0" applyFont="1" applyFill="1" applyBorder="1"/>
    <xf numFmtId="0" fontId="29" fillId="15" borderId="21" xfId="0" applyFont="1" applyFill="1" applyBorder="1"/>
    <xf numFmtId="0" fontId="28" fillId="15" borderId="32" xfId="0" applyFont="1" applyFill="1" applyBorder="1"/>
    <xf numFmtId="0" fontId="29" fillId="15" borderId="22" xfId="0" applyFont="1" applyFill="1" applyBorder="1" applyAlignment="1">
      <alignment horizontal="centerContinuous"/>
    </xf>
    <xf numFmtId="0" fontId="29" fillId="15" borderId="23" xfId="0" applyFont="1" applyFill="1" applyBorder="1" applyAlignment="1">
      <alignment horizontal="centerContinuous"/>
    </xf>
    <xf numFmtId="0" fontId="29" fillId="15" borderId="23" xfId="0" applyFont="1" applyFill="1" applyBorder="1"/>
    <xf numFmtId="0" fontId="29" fillId="15" borderId="36" xfId="0" applyFont="1" applyFill="1" applyBorder="1"/>
    <xf numFmtId="0" fontId="29" fillId="15" borderId="37" xfId="0" applyFont="1" applyFill="1" applyBorder="1"/>
    <xf numFmtId="0" fontId="29" fillId="15" borderId="40" xfId="0" applyFont="1" applyFill="1" applyBorder="1" applyAlignment="1">
      <alignment horizontal="centerContinuous"/>
    </xf>
    <xf numFmtId="0" fontId="29" fillId="15" borderId="38" xfId="0" applyFont="1" applyFill="1" applyBorder="1" applyAlignment="1">
      <alignment horizontal="centerContinuous"/>
    </xf>
    <xf numFmtId="0" fontId="29" fillId="15" borderId="38" xfId="0" applyFont="1" applyFill="1" applyBorder="1"/>
    <xf numFmtId="0" fontId="29" fillId="15" borderId="41" xfId="0" applyFont="1" applyFill="1" applyBorder="1"/>
    <xf numFmtId="0" fontId="29" fillId="14" borderId="29" xfId="0" applyFont="1" applyFill="1" applyBorder="1"/>
    <xf numFmtId="0" fontId="24" fillId="17" borderId="0" xfId="0" applyFont="1" applyFill="1" applyAlignment="1">
      <alignment horizontal="center" vertical="center"/>
    </xf>
    <xf numFmtId="0" fontId="24" fillId="18" borderId="0" xfId="0" applyFont="1" applyFill="1" applyAlignment="1">
      <alignment horizontal="center" vertical="center"/>
    </xf>
    <xf numFmtId="0" fontId="29" fillId="0" borderId="29" xfId="0" applyFont="1" applyBorder="1" applyAlignment="1">
      <alignment horizontal="center"/>
    </xf>
    <xf numFmtId="0" fontId="29" fillId="0" borderId="0" xfId="0" applyFont="1" applyAlignment="1">
      <alignment horizontal="center"/>
    </xf>
    <xf numFmtId="0" fontId="32" fillId="0" borderId="31" xfId="0" applyFont="1" applyBorder="1" applyAlignment="1" applyProtection="1">
      <alignment horizontal="left"/>
      <protection locked="0"/>
    </xf>
    <xf numFmtId="0" fontId="32" fillId="0" borderId="21" xfId="0" applyFont="1" applyBorder="1" applyAlignment="1" applyProtection="1">
      <alignment horizontal="left"/>
      <protection locked="0"/>
    </xf>
    <xf numFmtId="0" fontId="32" fillId="0" borderId="16" xfId="0" applyFont="1" applyBorder="1" applyAlignment="1" applyProtection="1">
      <alignment horizontal="left"/>
      <protection locked="0"/>
    </xf>
    <xf numFmtId="0" fontId="32" fillId="0" borderId="17" xfId="0" applyFont="1" applyBorder="1" applyAlignment="1" applyProtection="1">
      <alignment horizontal="left"/>
      <protection locked="0"/>
    </xf>
    <xf numFmtId="49" fontId="32" fillId="0" borderId="17" xfId="0" applyNumberFormat="1" applyFont="1" applyBorder="1" applyAlignment="1" applyProtection="1">
      <alignment horizontal="center"/>
      <protection locked="0"/>
    </xf>
    <xf numFmtId="49" fontId="32" fillId="0" borderId="21" xfId="0" applyNumberFormat="1" applyFont="1" applyBorder="1" applyAlignment="1" applyProtection="1">
      <alignment horizontal="center"/>
      <protection locked="0"/>
    </xf>
    <xf numFmtId="49" fontId="32" fillId="0" borderId="32" xfId="0" applyNumberFormat="1" applyFont="1" applyBorder="1" applyAlignment="1" applyProtection="1">
      <alignment horizontal="center"/>
      <protection locked="0"/>
    </xf>
    <xf numFmtId="0" fontId="29" fillId="0" borderId="22" xfId="0" applyFont="1" applyBorder="1" applyAlignment="1">
      <alignment horizontal="center"/>
    </xf>
    <xf numFmtId="0" fontId="29" fillId="0" borderId="24" xfId="0" applyFont="1" applyBorder="1" applyAlignment="1">
      <alignment horizontal="center"/>
    </xf>
    <xf numFmtId="0" fontId="29" fillId="0" borderId="34" xfId="0" applyFont="1" applyBorder="1" applyAlignment="1">
      <alignment horizontal="center"/>
    </xf>
    <xf numFmtId="0" fontId="32" fillId="0" borderId="19" xfId="0" applyFont="1" applyBorder="1" applyAlignment="1" applyProtection="1">
      <alignment horizontal="center"/>
      <protection locked="0"/>
    </xf>
    <xf numFmtId="0" fontId="32" fillId="0" borderId="20" xfId="0" applyFont="1" applyBorder="1" applyAlignment="1" applyProtection="1">
      <alignment horizontal="center"/>
      <protection locked="0"/>
    </xf>
    <xf numFmtId="0" fontId="29" fillId="11" borderId="20" xfId="0" applyFont="1" applyFill="1" applyBorder="1" applyAlignment="1" applyProtection="1">
      <alignment horizontal="center"/>
      <protection locked="0"/>
    </xf>
    <xf numFmtId="0" fontId="29" fillId="11" borderId="35" xfId="0" applyFont="1" applyFill="1" applyBorder="1" applyAlignment="1" applyProtection="1">
      <alignment horizontal="center"/>
      <protection locked="0"/>
    </xf>
    <xf numFmtId="0" fontId="29" fillId="0" borderId="22" xfId="0" applyFont="1" applyBorder="1" applyAlignment="1">
      <alignment horizontal="left"/>
    </xf>
    <xf numFmtId="0" fontId="29" fillId="0" borderId="23" xfId="0" applyFont="1" applyBorder="1" applyAlignment="1">
      <alignment horizontal="left"/>
    </xf>
    <xf numFmtId="0" fontId="29" fillId="0" borderId="25" xfId="0" applyFont="1" applyBorder="1" applyAlignment="1">
      <alignment horizontal="left"/>
    </xf>
    <xf numFmtId="0" fontId="29" fillId="0" borderId="0" xfId="0" applyFont="1" applyAlignment="1">
      <alignment horizontal="left"/>
    </xf>
    <xf numFmtId="167" fontId="32" fillId="0" borderId="40" xfId="0" applyNumberFormat="1" applyFont="1" applyBorder="1" applyAlignment="1" applyProtection="1">
      <alignment horizontal="left"/>
      <protection locked="0"/>
    </xf>
    <xf numFmtId="167" fontId="32" fillId="0" borderId="38" xfId="0" applyNumberFormat="1" applyFont="1" applyBorder="1" applyAlignment="1" applyProtection="1">
      <alignment horizontal="left"/>
      <protection locked="0"/>
    </xf>
    <xf numFmtId="166" fontId="32" fillId="0" borderId="40" xfId="0" applyNumberFormat="1" applyFont="1" applyBorder="1" applyAlignment="1" applyProtection="1">
      <alignment horizontal="center"/>
      <protection locked="0"/>
    </xf>
    <xf numFmtId="166" fontId="32" fillId="0" borderId="37" xfId="0" applyNumberFormat="1" applyFont="1" applyBorder="1" applyAlignment="1" applyProtection="1">
      <alignment horizontal="center"/>
      <protection locked="0"/>
    </xf>
    <xf numFmtId="18" fontId="32" fillId="0" borderId="40" xfId="0" applyNumberFormat="1" applyFont="1" applyBorder="1" applyAlignment="1" applyProtection="1">
      <alignment horizontal="left"/>
      <protection locked="0"/>
    </xf>
    <xf numFmtId="18" fontId="32" fillId="0" borderId="37" xfId="0" applyNumberFormat="1" applyFont="1" applyBorder="1" applyAlignment="1" applyProtection="1">
      <alignment horizontal="left"/>
      <protection locked="0"/>
    </xf>
    <xf numFmtId="18" fontId="32" fillId="0" borderId="41" xfId="0" applyNumberFormat="1" applyFont="1" applyBorder="1" applyAlignment="1" applyProtection="1">
      <alignment horizontal="left"/>
      <protection locked="0"/>
    </xf>
    <xf numFmtId="0" fontId="29" fillId="0" borderId="21" xfId="0" applyFont="1" applyBorder="1" applyAlignment="1" applyProtection="1">
      <alignment horizontal="left"/>
      <protection locked="0"/>
    </xf>
    <xf numFmtId="0" fontId="29" fillId="0" borderId="20" xfId="0" applyFont="1" applyBorder="1" applyAlignment="1" applyProtection="1">
      <alignment horizontal="left"/>
      <protection locked="0"/>
    </xf>
    <xf numFmtId="0" fontId="29" fillId="12" borderId="22" xfId="0" applyFont="1" applyFill="1" applyBorder="1" applyAlignment="1">
      <alignment horizontal="left" vertical="top" wrapText="1"/>
    </xf>
    <xf numFmtId="0" fontId="29" fillId="12" borderId="17" xfId="0" applyFont="1" applyFill="1" applyBorder="1" applyAlignment="1">
      <alignment horizontal="left" vertical="top" wrapText="1"/>
    </xf>
    <xf numFmtId="166" fontId="32" fillId="12" borderId="24" xfId="0" applyNumberFormat="1" applyFont="1" applyFill="1" applyBorder="1" applyAlignment="1" applyProtection="1">
      <alignment horizontal="center"/>
      <protection locked="0"/>
    </xf>
    <xf numFmtId="166" fontId="32" fillId="12" borderId="23" xfId="0" applyNumberFormat="1" applyFont="1" applyFill="1" applyBorder="1" applyAlignment="1" applyProtection="1">
      <alignment horizontal="center"/>
      <protection locked="0"/>
    </xf>
    <xf numFmtId="166" fontId="32" fillId="12" borderId="21" xfId="0" applyNumberFormat="1" applyFont="1" applyFill="1" applyBorder="1" applyAlignment="1" applyProtection="1">
      <alignment horizontal="center"/>
      <protection locked="0"/>
    </xf>
    <xf numFmtId="166" fontId="32" fillId="12" borderId="16" xfId="0" applyNumberFormat="1" applyFont="1" applyFill="1" applyBorder="1" applyAlignment="1" applyProtection="1">
      <alignment horizontal="center"/>
      <protection locked="0"/>
    </xf>
    <xf numFmtId="0" fontId="29" fillId="12" borderId="25" xfId="0" applyFont="1" applyFill="1" applyBorder="1" applyAlignment="1">
      <alignment horizontal="right"/>
    </xf>
    <xf numFmtId="0" fontId="29" fillId="12" borderId="0" xfId="0" applyFont="1" applyFill="1" applyAlignment="1">
      <alignment horizontal="right"/>
    </xf>
    <xf numFmtId="0" fontId="29" fillId="12" borderId="21" xfId="0" applyFont="1" applyFill="1" applyBorder="1" applyAlignment="1" applyProtection="1">
      <alignment horizontal="center"/>
      <protection locked="0"/>
    </xf>
    <xf numFmtId="0" fontId="29" fillId="12" borderId="32" xfId="0" applyFont="1" applyFill="1" applyBorder="1" applyAlignment="1" applyProtection="1">
      <alignment horizontal="center"/>
      <protection locked="0"/>
    </xf>
    <xf numFmtId="0" fontId="29" fillId="14" borderId="42" xfId="0" applyFont="1" applyFill="1" applyBorder="1" applyAlignment="1" applyProtection="1">
      <alignment horizontal="left" vertical="top" wrapText="1"/>
      <protection locked="0"/>
    </xf>
    <xf numFmtId="0" fontId="29" fillId="14" borderId="43" xfId="0" applyFont="1" applyFill="1" applyBorder="1" applyAlignment="1" applyProtection="1">
      <alignment horizontal="left" vertical="top" wrapText="1"/>
      <protection locked="0"/>
    </xf>
    <xf numFmtId="0" fontId="29" fillId="0" borderId="42" xfId="0" applyFont="1" applyBorder="1" applyAlignment="1" applyProtection="1">
      <alignment horizontal="center"/>
      <protection locked="0"/>
    </xf>
    <xf numFmtId="0" fontId="29" fillId="0" borderId="45" xfId="0" applyFont="1" applyBorder="1" applyAlignment="1" applyProtection="1">
      <alignment horizontal="center"/>
      <protection locked="0"/>
    </xf>
    <xf numFmtId="0" fontId="29" fillId="0" borderId="43" xfId="0" applyFont="1" applyBorder="1" applyAlignment="1" applyProtection="1">
      <alignment horizontal="center"/>
      <protection locked="0"/>
    </xf>
    <xf numFmtId="0" fontId="29" fillId="0" borderId="36" xfId="0" applyFont="1" applyBorder="1" applyAlignment="1">
      <alignment horizontal="center"/>
    </xf>
    <xf numFmtId="0" fontId="29" fillId="0" borderId="37" xfId="0" applyFont="1" applyBorder="1" applyAlignment="1">
      <alignment horizontal="center"/>
    </xf>
    <xf numFmtId="0" fontId="47" fillId="0" borderId="0" xfId="0" applyFont="1" applyAlignment="1">
      <alignment horizontal="center"/>
    </xf>
    <xf numFmtId="0" fontId="47" fillId="0" borderId="30" xfId="0" applyFont="1" applyBorder="1" applyAlignment="1">
      <alignment horizontal="center"/>
    </xf>
    <xf numFmtId="166" fontId="32" fillId="0" borderId="20" xfId="0" applyNumberFormat="1" applyFont="1" applyBorder="1" applyAlignment="1" applyProtection="1">
      <alignment horizontal="center"/>
      <protection locked="0"/>
    </xf>
    <xf numFmtId="166" fontId="32" fillId="0" borderId="18" xfId="0" applyNumberFormat="1" applyFont="1" applyBorder="1" applyAlignment="1" applyProtection="1">
      <alignment horizontal="center"/>
      <protection locked="0"/>
    </xf>
    <xf numFmtId="0" fontId="41" fillId="0" borderId="22" xfId="0" applyFont="1" applyBorder="1" applyAlignment="1">
      <alignment horizontal="left"/>
    </xf>
    <xf numFmtId="0" fontId="41" fillId="0" borderId="24" xfId="0" applyFont="1" applyBorder="1" applyAlignment="1">
      <alignment horizontal="left"/>
    </xf>
    <xf numFmtId="0" fontId="41" fillId="0" borderId="23" xfId="0" applyFont="1" applyBorder="1" applyAlignment="1">
      <alignment horizontal="left"/>
    </xf>
    <xf numFmtId="0" fontId="29" fillId="0" borderId="17" xfId="0" applyFont="1" applyBorder="1" applyAlignment="1" applyProtection="1">
      <alignment horizontal="left"/>
      <protection locked="0"/>
    </xf>
    <xf numFmtId="0" fontId="29" fillId="0" borderId="16" xfId="0" applyFont="1" applyBorder="1" applyAlignment="1" applyProtection="1">
      <alignment horizontal="left"/>
      <protection locked="0"/>
    </xf>
    <xf numFmtId="0" fontId="28" fillId="0" borderId="17" xfId="0" applyFont="1" applyBorder="1" applyAlignment="1" applyProtection="1">
      <alignment horizontal="center"/>
      <protection locked="0"/>
    </xf>
    <xf numFmtId="0" fontId="28" fillId="0" borderId="21" xfId="0" applyFont="1" applyBorder="1" applyAlignment="1" applyProtection="1">
      <alignment horizontal="center"/>
      <protection locked="0"/>
    </xf>
    <xf numFmtId="0" fontId="28" fillId="0" borderId="16" xfId="0" applyFont="1" applyBorder="1" applyAlignment="1" applyProtection="1">
      <alignment horizontal="center"/>
      <protection locked="0"/>
    </xf>
    <xf numFmtId="0" fontId="45" fillId="5" borderId="42" xfId="0" applyFont="1" applyFill="1" applyBorder="1" applyAlignment="1">
      <alignment horizontal="center"/>
    </xf>
    <xf numFmtId="0" fontId="45" fillId="5" borderId="43" xfId="0" applyFont="1" applyFill="1" applyBorder="1" applyAlignment="1">
      <alignment horizontal="center"/>
    </xf>
    <xf numFmtId="0" fontId="45" fillId="5" borderId="45" xfId="0" applyFont="1" applyFill="1" applyBorder="1" applyAlignment="1">
      <alignment horizontal="center"/>
    </xf>
    <xf numFmtId="0" fontId="24" fillId="16" borderId="0" xfId="0" applyFont="1" applyFill="1" applyAlignment="1">
      <alignment horizontal="center" vertical="center"/>
    </xf>
    <xf numFmtId="0" fontId="23" fillId="0" borderId="0" xfId="2" applyFont="1" applyAlignment="1">
      <alignment horizontal="left" vertical="top" wrapText="1"/>
    </xf>
    <xf numFmtId="0" fontId="19" fillId="0" borderId="0" xfId="0" applyFont="1" applyAlignment="1">
      <alignment horizontal="center" wrapText="1"/>
    </xf>
    <xf numFmtId="0" fontId="2" fillId="6" borderId="19"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13" fillId="7" borderId="19" xfId="0" applyFont="1" applyFill="1" applyBorder="1" applyAlignment="1" applyProtection="1">
      <alignment horizontal="left" vertical="top"/>
      <protection locked="0"/>
    </xf>
    <xf numFmtId="0" fontId="13" fillId="7" borderId="18" xfId="0" applyFont="1" applyFill="1" applyBorder="1" applyAlignment="1" applyProtection="1">
      <alignment horizontal="left" vertical="top"/>
      <protection locked="0"/>
    </xf>
    <xf numFmtId="14" fontId="13" fillId="7" borderId="1" xfId="0" applyNumberFormat="1" applyFont="1" applyFill="1" applyBorder="1" applyAlignment="1" applyProtection="1">
      <alignment horizontal="center"/>
      <protection locked="0"/>
    </xf>
    <xf numFmtId="0" fontId="5" fillId="0" borderId="0" xfId="0" applyFont="1" applyAlignment="1">
      <alignment horizontal="right" vertical="center" wrapText="1"/>
    </xf>
    <xf numFmtId="0" fontId="5" fillId="0" borderId="21" xfId="0" applyFont="1" applyBorder="1" applyAlignment="1">
      <alignment horizontal="right" vertical="center" wrapText="1"/>
    </xf>
    <xf numFmtId="8" fontId="17" fillId="8" borderId="0" xfId="0" applyNumberFormat="1" applyFont="1" applyFill="1" applyAlignment="1">
      <alignment horizontal="right" vertical="center" wrapText="1"/>
    </xf>
    <xf numFmtId="8" fontId="17" fillId="8" borderId="21" xfId="0" applyNumberFormat="1" applyFont="1" applyFill="1" applyBorder="1" applyAlignment="1">
      <alignment horizontal="right" vertical="center" wrapText="1"/>
    </xf>
    <xf numFmtId="0" fontId="18" fillId="0" borderId="21" xfId="0" applyFont="1" applyBorder="1" applyAlignment="1">
      <alignment horizontal="left"/>
    </xf>
    <xf numFmtId="0" fontId="23" fillId="0" borderId="0" xfId="2" applyFont="1" applyAlignment="1">
      <alignment horizontal="left" vertical="center" wrapText="1"/>
    </xf>
    <xf numFmtId="0" fontId="20" fillId="0" borderId="0" xfId="0" applyFont="1" applyAlignment="1">
      <alignment horizontal="left" vertical="top" wrapText="1"/>
    </xf>
    <xf numFmtId="0" fontId="51" fillId="0" borderId="0" xfId="0" applyFont="1"/>
  </cellXfs>
  <cellStyles count="3">
    <cellStyle name="Hyperlink" xfId="2" builtinId="8"/>
    <cellStyle name="Normal" xfId="0" builtinId="0"/>
    <cellStyle name="Percent" xfId="1" builtinId="5"/>
  </cellStyles>
  <dxfs count="61">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left style="thin">
          <color indexed="64"/>
        </left>
        <right style="thin">
          <color indexed="64"/>
        </right>
        <top style="thin">
          <color indexed="64"/>
        </top>
        <bottom style="thin">
          <color indexed="64"/>
        </bottom>
      </border>
      <protection locked="0" hidden="0"/>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protection locked="0" hidden="0"/>
    </dxf>
    <dxf>
      <border>
        <bottom style="thin">
          <color indexed="64"/>
        </bottom>
      </border>
    </dxf>
    <dxf>
      <font>
        <b val="0"/>
        <i val="0"/>
        <strike val="0"/>
        <condense val="0"/>
        <extend val="0"/>
        <outline val="0"/>
        <shadow val="0"/>
        <u val="none"/>
        <vertAlign val="baseline"/>
        <sz val="9"/>
        <color theme="1"/>
        <name val="Roboto"/>
        <scheme val="none"/>
      </font>
      <fill>
        <patternFill patternType="solid">
          <fgColor indexed="64"/>
          <bgColor theme="2"/>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1B1B1B"/>
        <name val="Roboto"/>
        <scheme val="none"/>
      </font>
      <numFmt numFmtId="165" formatCode="&quot;$&quot;#,##0.00"/>
      <fill>
        <patternFill patternType="solid">
          <fgColor rgb="FF000000"/>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5" formatCode="&quot;$&quot;#,##0.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9" formatCode="m/d/yyyy"/>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fill>
        <patternFill patternType="solid">
          <fgColor rgb="FF000000"/>
          <bgColor rgb="FFE0E6EB"/>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rgb="FF1B1B1B"/>
        <name val="Roboto"/>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F2080"/>
      <color rgb="FFA95AA1"/>
      <color rgb="FFF5793A"/>
      <color rgb="FFFFF8E5"/>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381000</xdr:colOff>
          <xdr:row>25</xdr:row>
          <xdr:rowOff>22860</xdr:rowOff>
        </xdr:from>
        <xdr:to>
          <xdr:col>6</xdr:col>
          <xdr:colOff>45720</xdr:colOff>
          <xdr:row>27</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Chair/Director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28</xdr:row>
          <xdr:rowOff>0</xdr:rowOff>
        </xdr:from>
        <xdr:to>
          <xdr:col>5</xdr:col>
          <xdr:colOff>373380</xdr:colOff>
          <xdr:row>29</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29</xdr:row>
          <xdr:rowOff>30480</xdr:rowOff>
        </xdr:from>
        <xdr:to>
          <xdr:col>5</xdr:col>
          <xdr:colOff>541020</xdr:colOff>
          <xdr:row>30</xdr:row>
          <xdr:rowOff>106680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Administration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31</xdr:row>
          <xdr:rowOff>0</xdr:rowOff>
        </xdr:from>
        <xdr:to>
          <xdr:col>6</xdr:col>
          <xdr:colOff>0</xdr:colOff>
          <xdr:row>31</xdr:row>
          <xdr:rowOff>144780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Staff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31</xdr:row>
          <xdr:rowOff>106680</xdr:rowOff>
        </xdr:from>
        <xdr:to>
          <xdr:col>5</xdr:col>
          <xdr:colOff>373380</xdr:colOff>
          <xdr:row>33</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23</xdr:row>
          <xdr:rowOff>22860</xdr:rowOff>
        </xdr:from>
        <xdr:to>
          <xdr:col>12</xdr:col>
          <xdr:colOff>22860</xdr:colOff>
          <xdr:row>25</xdr:row>
          <xdr:rowOff>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Intra-State Travel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25</xdr:row>
          <xdr:rowOff>0</xdr:rowOff>
        </xdr:from>
        <xdr:to>
          <xdr:col>14</xdr:col>
          <xdr:colOff>723900</xdr:colOff>
          <xdr:row>26</xdr:row>
          <xdr:rowOff>144780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Intra-State Travel (professional development)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28</xdr:row>
          <xdr:rowOff>0</xdr:rowOff>
        </xdr:from>
        <xdr:to>
          <xdr:col>14</xdr:col>
          <xdr:colOff>1165860</xdr:colOff>
          <xdr:row>29</xdr:row>
          <xdr:rowOff>7620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Out-of State Travel (essential to the normal operations)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29</xdr:row>
          <xdr:rowOff>22860</xdr:rowOff>
        </xdr:from>
        <xdr:to>
          <xdr:col>14</xdr:col>
          <xdr:colOff>1181100</xdr:colOff>
          <xdr:row>30</xdr:row>
          <xdr:rowOff>106680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Out-of State Travel (professional meeting, association)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31</xdr:row>
          <xdr:rowOff>7620</xdr:rowOff>
        </xdr:from>
        <xdr:to>
          <xdr:col>14</xdr:col>
          <xdr:colOff>563880</xdr:colOff>
          <xdr:row>31</xdr:row>
          <xdr:rowOff>144780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Out-of State Travel (recruitment)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32</xdr:row>
          <xdr:rowOff>0</xdr:rowOff>
        </xdr:from>
        <xdr:to>
          <xdr:col>14</xdr:col>
          <xdr:colOff>563880</xdr:colOff>
          <xdr:row>32</xdr:row>
          <xdr:rowOff>144780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Out-of State Travel (professional development)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23</xdr:row>
          <xdr:rowOff>30480</xdr:rowOff>
        </xdr:from>
        <xdr:to>
          <xdr:col>6</xdr:col>
          <xdr:colOff>45720</xdr:colOff>
          <xdr:row>26</xdr:row>
          <xdr:rowOff>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Instructional 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33</xdr:row>
          <xdr:rowOff>0</xdr:rowOff>
        </xdr:from>
        <xdr:to>
          <xdr:col>14</xdr:col>
          <xdr:colOff>556260</xdr:colOff>
          <xdr:row>34</xdr:row>
          <xdr:rowOff>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Moving/Relocation</a:t>
              </a:r>
            </a:p>
          </xdr:txBody>
        </xdr:sp>
        <xdr:clientData/>
      </xdr:twoCellAnchor>
    </mc:Choice>
    <mc:Fallback/>
  </mc:AlternateContent>
  <xdr:twoCellAnchor>
    <xdr:from>
      <xdr:col>1</xdr:col>
      <xdr:colOff>38100</xdr:colOff>
      <xdr:row>73</xdr:row>
      <xdr:rowOff>19050</xdr:rowOff>
    </xdr:from>
    <xdr:to>
      <xdr:col>1</xdr:col>
      <xdr:colOff>114300</xdr:colOff>
      <xdr:row>73</xdr:row>
      <xdr:rowOff>104775</xdr:rowOff>
    </xdr:to>
    <xdr:sp macro="" textlink="">
      <xdr:nvSpPr>
        <xdr:cNvPr id="2" name="Flowchart: Connector 1">
          <a:extLst>
            <a:ext uri="{FF2B5EF4-FFF2-40B4-BE49-F238E27FC236}">
              <a16:creationId xmlns:a16="http://schemas.microsoft.com/office/drawing/2014/main" id="{00000000-0008-0000-0000-000002000000}"/>
            </a:ext>
          </a:extLst>
        </xdr:cNvPr>
        <xdr:cNvSpPr/>
      </xdr:nvSpPr>
      <xdr:spPr>
        <a:xfrm>
          <a:off x="584200" y="11618383"/>
          <a:ext cx="76200" cy="85725"/>
        </a:xfrm>
        <a:prstGeom prst="flowChart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38100</xdr:colOff>
      <xdr:row>74</xdr:row>
      <xdr:rowOff>57150</xdr:rowOff>
    </xdr:from>
    <xdr:to>
      <xdr:col>1</xdr:col>
      <xdr:colOff>142874</xdr:colOff>
      <xdr:row>74</xdr:row>
      <xdr:rowOff>142875</xdr:rowOff>
    </xdr:to>
    <xdr:sp macro="" textlink="">
      <xdr:nvSpPr>
        <xdr:cNvPr id="3" name="Flowchart: Connector 2">
          <a:extLst>
            <a:ext uri="{FF2B5EF4-FFF2-40B4-BE49-F238E27FC236}">
              <a16:creationId xmlns:a16="http://schemas.microsoft.com/office/drawing/2014/main" id="{00000000-0008-0000-0000-000003000000}"/>
            </a:ext>
          </a:extLst>
        </xdr:cNvPr>
        <xdr:cNvSpPr/>
      </xdr:nvSpPr>
      <xdr:spPr>
        <a:xfrm flipV="1">
          <a:off x="584200" y="11808883"/>
          <a:ext cx="104774" cy="85725"/>
        </a:xfrm>
        <a:prstGeom prst="flowChart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38100</xdr:colOff>
      <xdr:row>73</xdr:row>
      <xdr:rowOff>19050</xdr:rowOff>
    </xdr:from>
    <xdr:to>
      <xdr:col>1</xdr:col>
      <xdr:colOff>142874</xdr:colOff>
      <xdr:row>73</xdr:row>
      <xdr:rowOff>104775</xdr:rowOff>
    </xdr:to>
    <xdr:sp macro="" textlink="">
      <xdr:nvSpPr>
        <xdr:cNvPr id="4" name="Flowchart: Connector 3">
          <a:extLst>
            <a:ext uri="{FF2B5EF4-FFF2-40B4-BE49-F238E27FC236}">
              <a16:creationId xmlns:a16="http://schemas.microsoft.com/office/drawing/2014/main" id="{00000000-0008-0000-0000-000004000000}"/>
            </a:ext>
          </a:extLst>
        </xdr:cNvPr>
        <xdr:cNvSpPr/>
      </xdr:nvSpPr>
      <xdr:spPr>
        <a:xfrm flipV="1">
          <a:off x="584200" y="11618383"/>
          <a:ext cx="104774" cy="85725"/>
        </a:xfrm>
        <a:prstGeom prst="flowChart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38100</xdr:colOff>
      <xdr:row>75</xdr:row>
      <xdr:rowOff>28575</xdr:rowOff>
    </xdr:from>
    <xdr:to>
      <xdr:col>1</xdr:col>
      <xdr:colOff>142874</xdr:colOff>
      <xdr:row>75</xdr:row>
      <xdr:rowOff>114300</xdr:rowOff>
    </xdr:to>
    <xdr:sp macro="" textlink="">
      <xdr:nvSpPr>
        <xdr:cNvPr id="5" name="Flowchart: Connector 4">
          <a:extLst>
            <a:ext uri="{FF2B5EF4-FFF2-40B4-BE49-F238E27FC236}">
              <a16:creationId xmlns:a16="http://schemas.microsoft.com/office/drawing/2014/main" id="{00000000-0008-0000-0000-000005000000}"/>
            </a:ext>
          </a:extLst>
        </xdr:cNvPr>
        <xdr:cNvSpPr/>
      </xdr:nvSpPr>
      <xdr:spPr>
        <a:xfrm flipV="1">
          <a:off x="584200" y="11966575"/>
          <a:ext cx="104774" cy="85725"/>
        </a:xfrm>
        <a:prstGeom prst="flowChart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76</xdr:row>
      <xdr:rowOff>57150</xdr:rowOff>
    </xdr:from>
    <xdr:to>
      <xdr:col>1</xdr:col>
      <xdr:colOff>133349</xdr:colOff>
      <xdr:row>76</xdr:row>
      <xdr:rowOff>142875</xdr:rowOff>
    </xdr:to>
    <xdr:sp macro="" textlink="">
      <xdr:nvSpPr>
        <xdr:cNvPr id="6" name="Flowchart: Connector 5">
          <a:extLst>
            <a:ext uri="{FF2B5EF4-FFF2-40B4-BE49-F238E27FC236}">
              <a16:creationId xmlns:a16="http://schemas.microsoft.com/office/drawing/2014/main" id="{00000000-0008-0000-0000-000006000000}"/>
            </a:ext>
          </a:extLst>
        </xdr:cNvPr>
        <xdr:cNvSpPr/>
      </xdr:nvSpPr>
      <xdr:spPr>
        <a:xfrm flipV="1">
          <a:off x="574675" y="12147550"/>
          <a:ext cx="104774" cy="85725"/>
        </a:xfrm>
        <a:prstGeom prst="flowChart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DB10FA-932E-4834-9131-3D993C4E9207}" name="TblTrvlDetails" displayName="TblTrvlDetails" ref="B14:Y29" totalsRowShown="0" headerRowDxfId="60" dataDxfId="58" headerRowBorderDxfId="59" tableBorderDxfId="57" totalsRowBorderDxfId="56">
  <tableColumns count="24">
    <tableColumn id="13" xr3:uid="{018D380F-D6BB-4E19-834A-51AD7DEF7918}" name="Location" dataDxfId="55"/>
    <tableColumn id="12" xr3:uid="{0CCF96E4-0949-4FD9-88EE-0495CC0B73F0}" name="Rate Type" dataDxfId="54"/>
    <tableColumn id="22" xr3:uid="{8AED8B5F-94CD-420D-978A-7817A5759562}" name="Notes/Comments (optional)" dataDxfId="53"/>
    <tableColumn id="18" xr3:uid="{F952657B-F131-49C3-B946-E845CC529F29}" name="D/I" dataDxfId="52">
      <calculatedColumnFormula>_xlfn.IFNA(IF(VLOOKUP(TblTrvlDetails[[#This Row],[Location]],TblDom[],2,FALSE)&lt;&gt;"International","D",IF(VLOOKUP(TblTrvlDetails[[#This Row],[Location]],TblDom[],2,FALSE)="International","I","")),"")</calculatedColumnFormula>
    </tableColumn>
    <tableColumn id="1" xr3:uid="{893B0822-69BE-4244-8863-6B7D0C67F528}" name="M&amp;IE Rates/Day_x000a_based on Rate Type" dataDxfId="51">
      <calculatedColumnFormula>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calculatedColumnFormula>
    </tableColumn>
    <tableColumn id="2" xr3:uid="{58808C8B-DDD3-4EA5-B727-4156047646B4}" name="Travel Date" dataDxfId="50"/>
    <tableColumn id="3" xr3:uid="{636CFAB8-333E-459E-AFE1-B9C9058EC0D8}" name="Personal Day?_x000a_Yes = 1" dataDxfId="49">
      <calculatedColumnFormula>0</calculatedColumnFormula>
    </tableColumn>
    <tableColumn id="5" xr3:uid="{232DD9FC-1F80-415B-AB5D-1E35A192476C}" name="# Provided Breakfasts" dataDxfId="48">
      <calculatedColumnFormula>0</calculatedColumnFormula>
    </tableColumn>
    <tableColumn id="7" xr3:uid="{19F10837-F244-4B7E-B4D2-8A60B3F5768B}" name="# Provided Lunches" dataDxfId="47">
      <calculatedColumnFormula>0</calculatedColumnFormula>
    </tableColumn>
    <tableColumn id="9" xr3:uid="{33BDE186-C93E-460D-BC5B-46918D6344BB}" name="# Provided Dinners" dataDxfId="46">
      <calculatedColumnFormula>0</calculatedColumnFormula>
    </tableColumn>
    <tableColumn id="21" xr3:uid="{B28256F2-93E2-438F-A6B2-171F5D17A8AE}" name="M&amp;IE Total" dataDxfId="45">
      <calculatedColumnFormula>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calculatedColumnFormula>
    </tableColumn>
    <tableColumn id="17" xr3:uid="{94726C31-5C50-4F55-8CFD-72EDC14B8F10}" name="Airfare*" dataDxfId="44"/>
    <tableColumn id="16" xr3:uid="{7FD5D9A2-E553-4CFB-A2F5-D473F42A9BD2}" name="Lodging*" dataDxfId="43"/>
    <tableColumn id="11" xr3:uid="{54F08054-FBBE-47B7-B516-14A3304C486B}" name="Miles*" dataDxfId="42"/>
    <tableColumn id="14" xr3:uid="{15E74E2F-21D9-4D0B-A873-02677E505EBE}" name="Ground Transport*" dataDxfId="41"/>
    <tableColumn id="23" xr3:uid="{214C631E-27DA-4300-B334-D94DD2EDDD09}" name="Car Rental*" dataDxfId="40"/>
    <tableColumn id="20" xr3:uid="{817F2205-CF57-45FD-BFE5-54983262C97E}" name="Business Expense*" dataDxfId="39"/>
    <tableColumn id="19" xr3:uid="{7D54C5E4-2C80-47E2-83C9-55E6F22DBD44}" name="Full Amt" dataDxfId="38">
      <calculatedColumnFormula>IF(ISBLANK(TblTrvlDetails[[#This Row],[Location]]),0,IF(TblTrvlDetails[[#This Row],[D/I]]="I",VLOOKUP(TblTrvlDetails[[#This Row],[Location]],TblDom[],3,FALSE),VLOOKUP(TblTrvlDetails[[#This Row],[Location]],TblDom[],2,FALSE)))</calculatedColumnFormula>
    </tableColumn>
    <tableColumn id="4" xr3:uid="{09D30F4F-8EAB-4605-9254-8DDF605B1F5A}" name="Breakfast" dataDxfId="37">
      <calculatedColumnFormula>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calculatedColumnFormula>
    </tableColumn>
    <tableColumn id="6" xr3:uid="{F4B25A4D-63BD-44F4-829B-C84E7179300A}" name="Lunch" dataDxfId="36">
      <calculatedColumnFormula>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calculatedColumnFormula>
    </tableColumn>
    <tableColumn id="8" xr3:uid="{3FADC7C4-1D88-4817-8838-C62190199E1C}" name="Dinner" dataDxfId="35">
      <calculatedColumnFormula>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calculatedColumnFormula>
    </tableColumn>
    <tableColumn id="10" xr3:uid="{356A166E-EFFB-4344-94AA-4D376642B1E6}" name="Incidental Expenses" dataDxfId="34">
      <calculatedColumnFormula>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calculatedColumnFormula>
    </tableColumn>
    <tableColumn id="15" xr3:uid="{89014092-F713-490A-808C-CE7ED88B8169}" name="Total" dataDxfId="33">
      <calculatedColumnFormula>IFERROR(SUM(L15:N15,P15:R15,(TblTrvlDetails[[#This Row],[Miles*]]*VLOOKUP("Car Mileage",TblTransport[#All],2,FALSE))),"")</calculatedColumnFormula>
    </tableColumn>
    <tableColumn id="25" xr3:uid="{6FD86520-FE29-43D7-9AB0-B82E6FE225A3}" name="Advance/_x000a_Prepaid*" dataDxfId="3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C03210-D66A-4B1A-A407-C51912D216FA}" name="TblDom" displayName="TblDom" ref="B6:D11" totalsRowShown="0" headerRowDxfId="31" dataDxfId="29" headerRowBorderDxfId="30" tableBorderDxfId="28">
  <tableColumns count="3">
    <tableColumn id="1" xr3:uid="{369570FD-1834-4FB8-9234-0E0D6C23D427}" name="Location (only enter lodging destinations)" dataDxfId="27"/>
    <tableColumn id="2" xr3:uid="{136AC6CE-68BB-484F-A9B8-6C1A0F421606}" name="Choose per diem rate from drop-down*" dataDxfId="26"/>
    <tableColumn id="4" xr3:uid="{06411064-9ACB-4BD4-9F2A-391D84E26978}" name="Manually input rate here only if &quot;International&quot; was selected**" dataDxfId="2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headerRowBorderDxfId="24" tableBorderDxfId="23" totalsRowBorderDxfId="22">
  <autoFilter ref="A1:C14" xr:uid="{2D5A5ABF-B840-445B-B35C-3BE7A5300D43}"/>
  <tableColumns count="3">
    <tableColumn id="1" xr3:uid="{7E9DAA8C-B76E-42EB-9EC8-CCC165C4B263}" name="Version" dataDxfId="21"/>
    <tableColumn id="2" xr3:uid="{C0C8E237-F155-4CC7-BCCD-88891EDFA982}" name="Changes" dataDxfId="20"/>
    <tableColumn id="3" xr3:uid="{8E8CF180-BF1D-4282-8B8F-AB3016E3E2BA}" name="Date" dataDxfId="19"/>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18" dataDxfId="16" headerRowBorderDxfId="17" tableBorderDxfId="15" totalsRowBorderDxfId="14">
  <autoFilter ref="D3:H269" xr:uid="{4E4300BC-A960-4A6B-ACC2-33428942FB17}"/>
  <tableColumns count="5">
    <tableColumn id="1" xr3:uid="{D9FD2219-6ED6-464D-A8E8-59B8F5AADAC2}" name="M &amp;IE Rate" dataDxfId="13"/>
    <tableColumn id="2" xr3:uid="{6E01541D-3123-4083-837E-775F620887FF}" name="Breakfast" dataDxfId="12"/>
    <tableColumn id="3" xr3:uid="{857ED8B7-AC71-4F51-825C-F4E7ECCD0912}" name="Lunch" dataDxfId="11"/>
    <tableColumn id="4" xr3:uid="{81F785C4-A9BC-4DE3-B2E8-8ECF6AADB9A8}" name="Dinner" dataDxfId="10"/>
    <tableColumn id="5" xr3:uid="{752CFECF-4D6F-4F08-8FEF-15BB5C50AF4F}" name="Incidentals" dataDxfId="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8">
  <autoFilter ref="A3:A8" xr:uid="{5F75E236-A492-43C9-A45C-9CBDFF809241}"/>
  <tableColumns count="1">
    <tableColumn id="1" xr3:uid="{21AEA441-B4B7-4E57-AC9C-39110AEB307D}" name="Per Diem Rate" dataDxfId="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U9" totalsRowShown="0" headerRowDxfId="6">
  <autoFilter ref="P3:U9" xr:uid="{007F24E3-9B62-4D75-AB94-D629A941E876}"/>
  <tableColumns count="6">
    <tableColumn id="1" xr3:uid="{A52B328C-657E-4123-A996-B689BA143149}" name="Per Diem Rate" dataDxfId="5"/>
    <tableColumn id="2" xr3:uid="{D718D368-7E6D-4AFB-A352-76B37A8562BB}" name="Bfast" dataDxfId="4"/>
    <tableColumn id="3" xr3:uid="{23874979-C1D3-45FC-BA75-886E7CFF6C7F}" name="Lunch" dataDxfId="3"/>
    <tableColumn id="4" xr3:uid="{5BBF119C-0224-441D-B400-68C964BF3CB6}" name="Dinner" dataDxfId="2"/>
    <tableColumn id="5" xr3:uid="{ABB4ECA3-75DB-4B39-846C-8A527BC9560B}" name="Incidental" dataDxfId="1"/>
    <tableColumn id="6" xr3:uid="{8A1DFD0E-9BE1-4120-B3A6-B83E05C33FA5}" name="First/Last Day Per Diem" dataDxfId="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X3:Y6" totalsRowShown="0">
  <autoFilter ref="X3:Y6" xr:uid="{E6267316-DC01-4E89-B5CB-3C9256ABD4D1}"/>
  <tableColumns count="2">
    <tableColumn id="1" xr3:uid="{5E268EDE-829F-4B1E-ADEB-24A6F43C8BD5}" name="Type"/>
    <tableColumn id="2" xr3:uid="{7F9FAF4B-E211-47D3-A097-7F712A9233D5}" name="Amoun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A3:AA6" totalsRowShown="0">
  <autoFilter ref="AA3:AA6" xr:uid="{F7B89E36-B48D-4F96-B77C-4918C0CAC323}"/>
  <tableColumns count="1">
    <tableColumn id="1" xr3:uid="{CD46FC7A-016F-4463-BA1D-8F86385ED5AC}" name="Rate Typ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7" Type="http://schemas.openxmlformats.org/officeDocument/2006/relationships/table" Target="../tables/table2.xml"/><Relationship Id="rId2" Type="http://schemas.openxmlformats.org/officeDocument/2006/relationships/hyperlink" Target="https://www.travel.dod.mil/Travel-Transportation-Rates/Per-Diem/Per-Diem-Rate-Lookup/" TargetMode="External"/><Relationship Id="rId1" Type="http://schemas.openxmlformats.org/officeDocument/2006/relationships/hyperlink" Target="https://www.gsa.gov/travel/plan-book/per-diem-rates?topnav=travel" TargetMode="External"/><Relationship Id="rId6" Type="http://schemas.openxmlformats.org/officeDocument/2006/relationships/table" Target="../tables/table1.xm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mie-breakdown" TargetMode="External"/><Relationship Id="rId1" Type="http://schemas.openxmlformats.org/officeDocument/2006/relationships/hyperlink" Target="https://www.oanda.com/currency-converter/en/?from=EUR&amp;to=USD&amp;amount=1" TargetMode="External"/><Relationship Id="rId5" Type="http://schemas.openxmlformats.org/officeDocument/2006/relationships/hyperlink" Target="https://youtu.be/-pJjag3MJCg" TargetMode="External"/><Relationship Id="rId4" Type="http://schemas.openxmlformats.org/officeDocument/2006/relationships/hyperlink" Target="https://aoprals.state.gov/web920/per_diem.asp"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518E-AC74-4652-94A5-F873E7C6696D}">
  <dimension ref="B1:V129"/>
  <sheetViews>
    <sheetView showGridLines="0" tabSelected="1" workbookViewId="0">
      <selection activeCell="R1" sqref="R1"/>
    </sheetView>
  </sheetViews>
  <sheetFormatPr defaultColWidth="7.5546875" defaultRowHeight="15" x14ac:dyDescent="0.35"/>
  <cols>
    <col min="1" max="1" width="7.5546875" style="85"/>
    <col min="2" max="2" width="11.44140625" style="85" customWidth="1"/>
    <col min="3" max="3" width="11.88671875" style="85" customWidth="1"/>
    <col min="4" max="4" width="7.44140625" style="85" customWidth="1"/>
    <col min="5" max="5" width="2" style="85" customWidth="1"/>
    <col min="6" max="6" width="12.33203125" style="85" customWidth="1"/>
    <col min="7" max="7" width="2.33203125" style="85" customWidth="1"/>
    <col min="8" max="8" width="11.5546875" style="85" customWidth="1"/>
    <col min="9" max="10" width="3.33203125" style="85" customWidth="1"/>
    <col min="11" max="11" width="5" style="85" customWidth="1"/>
    <col min="12" max="12" width="9.5546875" style="85" customWidth="1"/>
    <col min="13" max="13" width="6.5546875" style="85" customWidth="1"/>
    <col min="14" max="14" width="3" style="85" customWidth="1"/>
    <col min="15" max="15" width="18.5546875" style="85" customWidth="1"/>
    <col min="16" max="16" width="2.88671875" style="85" customWidth="1"/>
    <col min="17" max="17" width="12.44140625" style="85" customWidth="1"/>
    <col min="18" max="16384" width="7.5546875" style="85"/>
  </cols>
  <sheetData>
    <row r="1" spans="2:17" ht="26.25" customHeight="1" x14ac:dyDescent="0.35">
      <c r="B1" s="81" t="s">
        <v>83</v>
      </c>
      <c r="C1" s="82"/>
      <c r="D1" s="82"/>
      <c r="E1" s="82"/>
      <c r="F1" s="83"/>
      <c r="G1" s="83"/>
      <c r="H1" s="83"/>
      <c r="I1" s="83"/>
      <c r="J1" s="83"/>
      <c r="K1" s="83"/>
      <c r="L1" s="83"/>
      <c r="M1" s="83"/>
      <c r="N1" s="83"/>
      <c r="O1" s="83"/>
      <c r="P1" s="83"/>
      <c r="Q1" s="84" t="s">
        <v>84</v>
      </c>
    </row>
    <row r="2" spans="2:17" ht="17.399999999999999" x14ac:dyDescent="0.4">
      <c r="B2" s="86"/>
      <c r="C2" s="87"/>
      <c r="D2" s="87"/>
      <c r="E2" s="87"/>
      <c r="N2" s="88"/>
      <c r="Q2" s="89"/>
    </row>
    <row r="3" spans="2:17" ht="4.5" customHeight="1" x14ac:dyDescent="0.35">
      <c r="B3" s="86"/>
      <c r="Q3" s="89"/>
    </row>
    <row r="4" spans="2:17" ht="27" customHeight="1" x14ac:dyDescent="0.7">
      <c r="B4" s="90" t="s">
        <v>85</v>
      </c>
      <c r="C4" s="91"/>
      <c r="D4" s="91"/>
      <c r="E4" s="91"/>
      <c r="F4" s="91"/>
      <c r="G4" s="91"/>
      <c r="H4" s="91"/>
      <c r="I4" s="91"/>
      <c r="J4" s="91"/>
      <c r="K4" s="91"/>
      <c r="L4" s="91"/>
      <c r="M4" s="91"/>
      <c r="N4" s="91"/>
      <c r="O4" s="91"/>
      <c r="P4" s="91"/>
      <c r="Q4" s="92"/>
    </row>
    <row r="5" spans="2:17" ht="3" customHeight="1" thickBot="1" x14ac:dyDescent="0.4">
      <c r="B5" s="93"/>
      <c r="C5" s="94"/>
      <c r="D5" s="94"/>
      <c r="E5" s="94"/>
      <c r="F5" s="94"/>
      <c r="G5" s="94"/>
      <c r="H5" s="94"/>
      <c r="I5" s="94"/>
      <c r="J5" s="94"/>
      <c r="K5" s="94"/>
      <c r="L5" s="94"/>
      <c r="M5" s="94"/>
      <c r="N5" s="94"/>
      <c r="O5" s="94"/>
      <c r="P5" s="94"/>
      <c r="Q5" s="95"/>
    </row>
    <row r="6" spans="2:17" s="113" customFormat="1" ht="15.75" customHeight="1" x14ac:dyDescent="0.35">
      <c r="B6" s="96" t="s">
        <v>86</v>
      </c>
      <c r="C6" s="97"/>
      <c r="D6" s="97"/>
      <c r="E6" s="97"/>
      <c r="F6" s="97"/>
      <c r="G6" s="97"/>
      <c r="H6" s="97" t="s">
        <v>87</v>
      </c>
      <c r="I6" s="97"/>
      <c r="J6" s="97"/>
      <c r="K6" s="97"/>
      <c r="L6" s="97"/>
      <c r="M6" s="97"/>
      <c r="N6" s="97"/>
      <c r="O6" s="97"/>
      <c r="P6" s="97"/>
      <c r="Q6" s="98"/>
    </row>
    <row r="7" spans="2:17" x14ac:dyDescent="0.35">
      <c r="B7" s="99" t="s">
        <v>88</v>
      </c>
      <c r="C7" s="100"/>
      <c r="D7" s="100"/>
      <c r="E7" s="100"/>
      <c r="F7" s="100"/>
      <c r="G7" s="100"/>
      <c r="H7" s="101"/>
      <c r="I7" s="112"/>
      <c r="J7" s="102"/>
      <c r="K7" s="102"/>
      <c r="L7" s="103"/>
      <c r="M7" s="104" t="s">
        <v>89</v>
      </c>
      <c r="N7" s="100"/>
      <c r="O7" s="100"/>
      <c r="P7" s="100"/>
      <c r="Q7" s="105"/>
    </row>
    <row r="8" spans="2:17" ht="17.399999999999999" x14ac:dyDescent="0.4">
      <c r="B8" s="215"/>
      <c r="C8" s="216"/>
      <c r="D8" s="216"/>
      <c r="E8" s="216"/>
      <c r="F8" s="216"/>
      <c r="G8" s="216"/>
      <c r="H8" s="217"/>
      <c r="I8" s="218"/>
      <c r="J8" s="216"/>
      <c r="K8" s="216"/>
      <c r="L8" s="217"/>
      <c r="M8" s="219"/>
      <c r="N8" s="220"/>
      <c r="O8" s="220"/>
      <c r="P8" s="220"/>
      <c r="Q8" s="221"/>
    </row>
    <row r="9" spans="2:17" ht="16.8" x14ac:dyDescent="0.45">
      <c r="B9" s="99" t="s">
        <v>90</v>
      </c>
      <c r="C9" s="100"/>
      <c r="D9" s="100"/>
      <c r="E9" s="100"/>
      <c r="F9" s="100"/>
      <c r="G9" s="100"/>
      <c r="H9" s="106" t="s">
        <v>91</v>
      </c>
      <c r="I9" s="222" t="s">
        <v>92</v>
      </c>
      <c r="J9" s="223"/>
      <c r="K9" s="223"/>
      <c r="L9" s="223"/>
      <c r="M9" s="223"/>
      <c r="N9" s="223"/>
      <c r="O9" s="223"/>
      <c r="P9" s="223"/>
      <c r="Q9" s="224"/>
    </row>
    <row r="10" spans="2:17" ht="26.25" customHeight="1" x14ac:dyDescent="0.4">
      <c r="B10" s="215"/>
      <c r="C10" s="216"/>
      <c r="D10" s="216"/>
      <c r="E10" s="216"/>
      <c r="F10" s="216"/>
      <c r="G10" s="217"/>
      <c r="H10" s="107"/>
      <c r="I10" s="225"/>
      <c r="J10" s="226"/>
      <c r="K10" s="226"/>
      <c r="L10" s="226"/>
      <c r="M10" s="226"/>
      <c r="N10" s="226"/>
      <c r="O10" s="227"/>
      <c r="P10" s="227"/>
      <c r="Q10" s="228"/>
    </row>
    <row r="11" spans="2:17" x14ac:dyDescent="0.35">
      <c r="B11" s="108" t="s">
        <v>93</v>
      </c>
      <c r="C11" s="109"/>
      <c r="D11" s="109"/>
      <c r="E11" s="110"/>
      <c r="F11" s="111" t="s">
        <v>51</v>
      </c>
      <c r="G11" s="229" t="s">
        <v>94</v>
      </c>
      <c r="H11" s="230"/>
      <c r="I11" s="113" t="s">
        <v>95</v>
      </c>
      <c r="J11" s="113"/>
      <c r="K11" s="113"/>
      <c r="L11" s="113"/>
      <c r="M11" s="231" t="s">
        <v>51</v>
      </c>
      <c r="N11" s="232"/>
      <c r="O11" s="114" t="s">
        <v>96</v>
      </c>
      <c r="P11" s="113"/>
      <c r="Q11" s="89"/>
    </row>
    <row r="12" spans="2:17" ht="14.25" customHeight="1" thickBot="1" x14ac:dyDescent="0.45">
      <c r="B12" s="115"/>
      <c r="C12" s="116"/>
      <c r="D12" s="116"/>
      <c r="E12" s="117"/>
      <c r="F12" s="118"/>
      <c r="G12" s="233"/>
      <c r="H12" s="234"/>
      <c r="I12" s="119" t="s">
        <v>97</v>
      </c>
      <c r="J12" s="119"/>
      <c r="K12" s="119"/>
      <c r="L12" s="119"/>
      <c r="M12" s="235"/>
      <c r="N12" s="236"/>
      <c r="O12" s="237"/>
      <c r="P12" s="238"/>
      <c r="Q12" s="239"/>
    </row>
    <row r="13" spans="2:17" ht="3" customHeight="1" x14ac:dyDescent="0.35">
      <c r="B13" s="86"/>
      <c r="M13" s="120"/>
      <c r="Q13" s="89"/>
    </row>
    <row r="14" spans="2:17" ht="12.75" customHeight="1" x14ac:dyDescent="0.35">
      <c r="B14" s="86"/>
      <c r="M14" s="120"/>
      <c r="Q14" s="89"/>
    </row>
    <row r="15" spans="2:17" ht="3" customHeight="1" x14ac:dyDescent="0.35">
      <c r="B15" s="86"/>
      <c r="M15" s="120"/>
      <c r="Q15" s="89"/>
    </row>
    <row r="16" spans="2:17" ht="14.25" customHeight="1" x14ac:dyDescent="0.35">
      <c r="B16" s="86"/>
      <c r="C16" s="121" t="s">
        <v>98</v>
      </c>
      <c r="F16" s="85" t="s">
        <v>99</v>
      </c>
      <c r="M16" s="120"/>
      <c r="Q16" s="89"/>
    </row>
    <row r="17" spans="2:22" ht="14.25" customHeight="1" x14ac:dyDescent="0.35">
      <c r="B17" s="213" t="s">
        <v>100</v>
      </c>
      <c r="C17" s="214"/>
      <c r="D17" s="214"/>
      <c r="E17" s="214"/>
      <c r="F17" s="85" t="s">
        <v>99</v>
      </c>
      <c r="M17" s="120"/>
      <c r="Q17" s="89"/>
    </row>
    <row r="18" spans="2:22" ht="17.100000000000001" customHeight="1" x14ac:dyDescent="0.35">
      <c r="B18" s="213" t="s">
        <v>101</v>
      </c>
      <c r="C18" s="214"/>
      <c r="D18" s="214"/>
      <c r="E18" s="214"/>
      <c r="F18" s="240"/>
      <c r="G18" s="240"/>
      <c r="H18" s="240"/>
      <c r="I18" s="240"/>
      <c r="J18" s="240"/>
      <c r="K18" s="240"/>
      <c r="L18" s="240"/>
      <c r="M18" s="240"/>
      <c r="N18" s="240"/>
      <c r="O18" s="240"/>
      <c r="Q18" s="89"/>
    </row>
    <row r="19" spans="2:22" ht="17.100000000000001" customHeight="1" x14ac:dyDescent="0.35">
      <c r="B19" s="213" t="s">
        <v>102</v>
      </c>
      <c r="C19" s="214"/>
      <c r="D19" s="214"/>
      <c r="E19" s="214"/>
      <c r="F19" s="241"/>
      <c r="G19" s="241"/>
      <c r="H19" s="241"/>
      <c r="I19" s="241"/>
      <c r="J19" s="241"/>
      <c r="K19" s="241"/>
      <c r="L19" s="241"/>
      <c r="M19" s="241"/>
      <c r="N19" s="241"/>
      <c r="O19" s="241"/>
      <c r="Q19" s="89"/>
    </row>
    <row r="20" spans="2:22" ht="5.25" customHeight="1" x14ac:dyDescent="0.35">
      <c r="B20" s="93"/>
      <c r="C20" s="94"/>
      <c r="D20" s="94"/>
      <c r="E20" s="94"/>
      <c r="F20" s="94"/>
      <c r="G20" s="94"/>
      <c r="H20" s="94"/>
      <c r="I20" s="94"/>
      <c r="J20" s="94"/>
      <c r="K20" s="94"/>
      <c r="L20" s="94"/>
      <c r="M20" s="122"/>
      <c r="N20" s="94"/>
      <c r="O20" s="94"/>
      <c r="P20" s="94"/>
      <c r="Q20" s="95"/>
    </row>
    <row r="21" spans="2:22" ht="13.5" customHeight="1" x14ac:dyDescent="0.35">
      <c r="B21" s="123"/>
      <c r="C21" s="242" t="s">
        <v>103</v>
      </c>
      <c r="D21" s="244"/>
      <c r="E21" s="244"/>
      <c r="F21" s="244"/>
      <c r="G21" s="245"/>
      <c r="H21" s="124"/>
      <c r="I21" s="124"/>
      <c r="J21" s="124"/>
      <c r="K21" s="124"/>
      <c r="L21" s="124"/>
      <c r="M21" s="124"/>
      <c r="N21" s="124"/>
      <c r="O21" s="124"/>
      <c r="P21" s="124"/>
      <c r="Q21" s="125"/>
    </row>
    <row r="22" spans="2:22" x14ac:dyDescent="0.35">
      <c r="B22" s="123"/>
      <c r="C22" s="243"/>
      <c r="D22" s="246"/>
      <c r="E22" s="246"/>
      <c r="F22" s="246"/>
      <c r="G22" s="247"/>
      <c r="H22" s="248" t="s">
        <v>104</v>
      </c>
      <c r="I22" s="249"/>
      <c r="J22" s="249"/>
      <c r="K22" s="249"/>
      <c r="L22" s="250"/>
      <c r="M22" s="250"/>
      <c r="N22" s="250"/>
      <c r="O22" s="250"/>
      <c r="P22" s="250"/>
      <c r="Q22" s="251"/>
    </row>
    <row r="23" spans="2:22" ht="4.5" customHeight="1" thickBot="1" x14ac:dyDescent="0.4">
      <c r="B23" s="126"/>
      <c r="C23" s="127"/>
      <c r="D23" s="127"/>
      <c r="E23" s="127"/>
      <c r="F23" s="127"/>
      <c r="G23" s="127"/>
      <c r="H23" s="127"/>
      <c r="I23" s="127"/>
      <c r="J23" s="127"/>
      <c r="K23" s="127"/>
      <c r="L23" s="127"/>
      <c r="M23" s="127"/>
      <c r="N23" s="127"/>
      <c r="O23" s="127"/>
      <c r="P23" s="127"/>
      <c r="Q23" s="128"/>
    </row>
    <row r="24" spans="2:22" ht="3" customHeight="1" x14ac:dyDescent="0.35">
      <c r="B24" s="86"/>
      <c r="Q24" s="89"/>
    </row>
    <row r="25" spans="2:22" ht="11.25" customHeight="1" x14ac:dyDescent="0.4">
      <c r="B25" s="86"/>
      <c r="D25" s="121" t="s">
        <v>105</v>
      </c>
      <c r="E25" s="129"/>
      <c r="F25" s="130"/>
      <c r="I25" s="113" t="s">
        <v>105</v>
      </c>
      <c r="J25" s="131"/>
      <c r="K25" s="113"/>
      <c r="Q25" s="89"/>
    </row>
    <row r="26" spans="2:22" ht="3" customHeight="1" x14ac:dyDescent="0.35">
      <c r="B26" s="86"/>
      <c r="D26" s="121"/>
      <c r="E26" s="113"/>
      <c r="I26" s="113"/>
      <c r="J26" s="132"/>
      <c r="K26" s="113"/>
      <c r="Q26" s="89"/>
    </row>
    <row r="27" spans="2:22" ht="12" customHeight="1" x14ac:dyDescent="0.35">
      <c r="B27" s="86"/>
      <c r="D27" s="121" t="s">
        <v>106</v>
      </c>
      <c r="E27" s="113"/>
      <c r="I27" s="113" t="s">
        <v>106</v>
      </c>
      <c r="J27" s="132"/>
      <c r="K27" s="113"/>
      <c r="Q27" s="89"/>
    </row>
    <row r="28" spans="2:22" ht="0.6" customHeight="1" x14ac:dyDescent="0.35">
      <c r="B28" s="86"/>
      <c r="D28" s="121"/>
      <c r="E28" s="113"/>
      <c r="I28" s="113"/>
      <c r="J28" s="132"/>
      <c r="K28" s="113"/>
      <c r="Q28" s="89"/>
    </row>
    <row r="29" spans="2:22" ht="12.6" customHeight="1" x14ac:dyDescent="0.35">
      <c r="B29" s="86"/>
      <c r="D29" s="121" t="s">
        <v>107</v>
      </c>
      <c r="E29" s="113"/>
      <c r="I29" s="113" t="s">
        <v>107</v>
      </c>
      <c r="J29" s="132"/>
      <c r="K29" s="113"/>
      <c r="Q29" s="89"/>
    </row>
    <row r="30" spans="2:22" ht="3.6" customHeight="1" x14ac:dyDescent="0.35">
      <c r="B30" s="86"/>
      <c r="D30" s="121"/>
      <c r="E30" s="113"/>
      <c r="I30" s="113"/>
      <c r="J30" s="132"/>
      <c r="K30" s="113"/>
      <c r="Q30" s="89"/>
    </row>
    <row r="31" spans="2:22" ht="12.6" customHeight="1" x14ac:dyDescent="0.35">
      <c r="B31" s="86"/>
      <c r="D31" s="121" t="s">
        <v>108</v>
      </c>
      <c r="E31" s="113"/>
      <c r="I31" s="113" t="s">
        <v>108</v>
      </c>
      <c r="J31" s="132"/>
      <c r="K31" s="113"/>
      <c r="Q31" s="89"/>
      <c r="R31" s="133"/>
      <c r="S31" s="133"/>
      <c r="T31" s="133"/>
      <c r="U31" s="133"/>
      <c r="V31" s="133"/>
    </row>
    <row r="32" spans="2:22" ht="12" customHeight="1" x14ac:dyDescent="0.35">
      <c r="B32" s="86"/>
      <c r="D32" s="121" t="s">
        <v>109</v>
      </c>
      <c r="E32" s="113"/>
      <c r="I32" s="113" t="s">
        <v>109</v>
      </c>
      <c r="J32" s="132"/>
      <c r="K32" s="113"/>
      <c r="Q32" s="89"/>
      <c r="R32" s="134"/>
      <c r="S32" s="134"/>
      <c r="T32" s="134"/>
      <c r="U32" s="134"/>
      <c r="V32" s="133"/>
    </row>
    <row r="33" spans="2:22" ht="12.6" customHeight="1" x14ac:dyDescent="0.35">
      <c r="B33" s="86"/>
      <c r="D33" s="121" t="s">
        <v>110</v>
      </c>
      <c r="E33" s="113"/>
      <c r="I33" s="113" t="s">
        <v>110</v>
      </c>
      <c r="J33" s="132"/>
      <c r="K33" s="113"/>
      <c r="Q33" s="89"/>
      <c r="R33" s="135"/>
      <c r="S33" s="134"/>
      <c r="T33" s="134"/>
      <c r="U33" s="134"/>
      <c r="V33" s="133"/>
    </row>
    <row r="34" spans="2:22" ht="12.6" customHeight="1" x14ac:dyDescent="0.35">
      <c r="B34" s="86"/>
      <c r="D34" s="121"/>
      <c r="E34" s="113"/>
      <c r="I34" s="113" t="s">
        <v>111</v>
      </c>
      <c r="J34" s="136"/>
      <c r="K34" s="113"/>
      <c r="Q34" s="89"/>
      <c r="R34" s="135"/>
      <c r="S34" s="134"/>
      <c r="T34" s="134"/>
      <c r="U34" s="134"/>
      <c r="V34" s="133"/>
    </row>
    <row r="35" spans="2:22" ht="3.75" customHeight="1" thickBot="1" x14ac:dyDescent="0.4">
      <c r="B35" s="86"/>
      <c r="C35" s="113"/>
      <c r="D35" s="137"/>
      <c r="E35" s="113"/>
      <c r="I35" s="113"/>
      <c r="J35" s="137"/>
      <c r="K35" s="113"/>
      <c r="Q35" s="89"/>
      <c r="R35" s="138"/>
      <c r="S35" s="134"/>
      <c r="T35" s="134"/>
      <c r="U35" s="134"/>
      <c r="V35" s="133"/>
    </row>
    <row r="36" spans="2:22" ht="15" customHeight="1" x14ac:dyDescent="0.35">
      <c r="B36" s="81" t="s">
        <v>112</v>
      </c>
      <c r="C36" s="83"/>
      <c r="E36" s="83"/>
      <c r="F36" s="83"/>
      <c r="G36" s="83"/>
      <c r="H36" s="83"/>
      <c r="I36" s="83"/>
      <c r="J36" s="83"/>
      <c r="K36" s="83"/>
      <c r="L36" s="83"/>
      <c r="M36" s="83"/>
      <c r="N36" s="83"/>
      <c r="O36" s="83"/>
      <c r="P36" s="83"/>
      <c r="Q36" s="84"/>
      <c r="R36" s="138"/>
      <c r="S36" s="134"/>
      <c r="T36" s="134"/>
      <c r="U36" s="134"/>
      <c r="V36" s="133"/>
    </row>
    <row r="37" spans="2:22" ht="16.5" customHeight="1" thickBot="1" x14ac:dyDescent="0.4">
      <c r="B37" s="257" t="s">
        <v>113</v>
      </c>
      <c r="C37" s="258"/>
      <c r="D37" s="258"/>
      <c r="E37" s="258"/>
      <c r="F37" s="139" t="s">
        <v>114</v>
      </c>
      <c r="G37" s="258" t="s">
        <v>90</v>
      </c>
      <c r="H37" s="258"/>
      <c r="I37" s="258" t="s">
        <v>115</v>
      </c>
      <c r="J37" s="258"/>
      <c r="K37" s="258"/>
      <c r="L37" s="85" t="s">
        <v>116</v>
      </c>
      <c r="O37" s="121" t="s">
        <v>32</v>
      </c>
      <c r="Q37" s="92"/>
      <c r="R37" s="138"/>
      <c r="S37" s="134"/>
      <c r="T37" s="134"/>
      <c r="U37" s="134"/>
      <c r="V37" s="133"/>
    </row>
    <row r="38" spans="2:22" ht="24" customHeight="1" thickBot="1" x14ac:dyDescent="0.45">
      <c r="B38" s="252"/>
      <c r="C38" s="253"/>
      <c r="D38" s="253"/>
      <c r="E38" s="253"/>
      <c r="F38" s="140"/>
      <c r="G38" s="254"/>
      <c r="H38" s="255"/>
      <c r="I38" s="256"/>
      <c r="J38" s="256"/>
      <c r="K38" s="256"/>
      <c r="L38" s="141"/>
      <c r="O38" s="142"/>
      <c r="Q38" s="89"/>
      <c r="R38" s="138"/>
      <c r="S38" s="134"/>
      <c r="T38" s="134"/>
      <c r="U38" s="134"/>
      <c r="V38" s="133"/>
    </row>
    <row r="39" spans="2:22" ht="15.75" customHeight="1" thickBot="1" x14ac:dyDescent="0.45">
      <c r="B39" s="252"/>
      <c r="C39" s="253"/>
      <c r="D39" s="253"/>
      <c r="E39" s="253"/>
      <c r="F39" s="140"/>
      <c r="G39" s="254"/>
      <c r="H39" s="255"/>
      <c r="I39" s="256"/>
      <c r="J39" s="256"/>
      <c r="K39" s="256"/>
      <c r="L39" s="141"/>
      <c r="O39" s="143"/>
      <c r="Q39" s="89"/>
      <c r="R39" s="138"/>
      <c r="S39" s="134"/>
      <c r="T39" s="134"/>
      <c r="U39" s="134"/>
      <c r="V39" s="133"/>
    </row>
    <row r="40" spans="2:22" ht="18" thickBot="1" x14ac:dyDescent="0.45">
      <c r="B40" s="252"/>
      <c r="C40" s="253"/>
      <c r="D40" s="253"/>
      <c r="E40" s="253"/>
      <c r="F40" s="140"/>
      <c r="G40" s="254"/>
      <c r="H40" s="255"/>
      <c r="I40" s="256"/>
      <c r="J40" s="256"/>
      <c r="K40" s="256"/>
      <c r="L40" s="141"/>
      <c r="O40" s="143"/>
      <c r="Q40" s="89"/>
      <c r="R40" s="138"/>
      <c r="S40" s="134"/>
      <c r="T40" s="134"/>
      <c r="U40" s="134"/>
      <c r="V40" s="133"/>
    </row>
    <row r="41" spans="2:22" ht="27" customHeight="1" thickBot="1" x14ac:dyDescent="0.45">
      <c r="B41" s="252"/>
      <c r="C41" s="253"/>
      <c r="D41" s="253"/>
      <c r="E41" s="253"/>
      <c r="F41" s="140"/>
      <c r="G41" s="254"/>
      <c r="H41" s="255"/>
      <c r="I41" s="256"/>
      <c r="J41" s="256"/>
      <c r="K41" s="256"/>
      <c r="L41" s="141"/>
      <c r="O41" s="143"/>
      <c r="Q41" s="89"/>
      <c r="R41" s="138"/>
      <c r="S41" s="134"/>
      <c r="T41" s="134"/>
      <c r="U41" s="134"/>
      <c r="V41" s="133"/>
    </row>
    <row r="42" spans="2:22" ht="15" customHeight="1" x14ac:dyDescent="0.4">
      <c r="B42" s="86"/>
      <c r="O42" s="144">
        <f>SUM(O38:O41)</f>
        <v>0</v>
      </c>
      <c r="P42" s="145" t="s">
        <v>117</v>
      </c>
      <c r="Q42" s="146"/>
      <c r="R42" s="138"/>
      <c r="S42" s="134"/>
      <c r="T42" s="134"/>
      <c r="U42" s="134"/>
      <c r="V42" s="133"/>
    </row>
    <row r="43" spans="2:22" ht="3.75" customHeight="1" x14ac:dyDescent="0.35">
      <c r="B43" s="86"/>
      <c r="Q43" s="89"/>
      <c r="R43" s="138"/>
      <c r="S43" s="134"/>
      <c r="T43" s="134"/>
      <c r="U43" s="134"/>
      <c r="V43" s="133"/>
    </row>
    <row r="44" spans="2:22" ht="11.25" customHeight="1" x14ac:dyDescent="0.35">
      <c r="B44" s="86"/>
      <c r="C44" s="85" t="s">
        <v>118</v>
      </c>
      <c r="Q44" s="89"/>
      <c r="R44" s="138"/>
      <c r="S44" s="134"/>
      <c r="T44" s="134"/>
      <c r="U44" s="134"/>
      <c r="V44" s="133"/>
    </row>
    <row r="45" spans="2:22" x14ac:dyDescent="0.35">
      <c r="B45" s="86"/>
      <c r="C45" s="85" t="s">
        <v>119</v>
      </c>
      <c r="Q45" s="89"/>
      <c r="R45" s="138"/>
      <c r="S45" s="134"/>
      <c r="T45" s="134"/>
      <c r="U45" s="134"/>
      <c r="V45" s="133"/>
    </row>
    <row r="46" spans="2:22" ht="7.5" customHeight="1" x14ac:dyDescent="0.35">
      <c r="B46" s="86"/>
      <c r="Q46" s="89"/>
      <c r="R46" s="138"/>
      <c r="S46" s="134"/>
      <c r="T46" s="134"/>
      <c r="U46" s="134"/>
      <c r="V46" s="133"/>
    </row>
    <row r="47" spans="2:22" x14ac:dyDescent="0.35">
      <c r="B47" s="99" t="s">
        <v>120</v>
      </c>
      <c r="C47" s="100"/>
      <c r="D47" s="100"/>
      <c r="E47" s="100"/>
      <c r="F47" s="101"/>
      <c r="H47" s="106" t="s">
        <v>51</v>
      </c>
      <c r="K47" s="104" t="s">
        <v>121</v>
      </c>
      <c r="L47" s="100"/>
      <c r="M47" s="100"/>
      <c r="N47" s="100"/>
      <c r="O47" s="101"/>
      <c r="Q47" s="147" t="s">
        <v>51</v>
      </c>
      <c r="R47" s="138"/>
      <c r="S47" s="134"/>
      <c r="T47" s="134"/>
      <c r="U47" s="134"/>
      <c r="V47" s="133"/>
    </row>
    <row r="48" spans="2:22" x14ac:dyDescent="0.35">
      <c r="B48" s="86"/>
      <c r="F48" s="148"/>
      <c r="H48" s="149"/>
      <c r="K48" s="150"/>
      <c r="O48" s="148"/>
      <c r="Q48" s="151"/>
      <c r="R48" s="138"/>
      <c r="S48" s="134"/>
      <c r="T48" s="134"/>
      <c r="U48" s="134"/>
      <c r="V48" s="133"/>
    </row>
    <row r="49" spans="2:22" ht="15.6" x14ac:dyDescent="0.35">
      <c r="B49" s="93"/>
      <c r="C49" s="94"/>
      <c r="D49" s="94"/>
      <c r="E49" s="152"/>
      <c r="F49" s="153"/>
      <c r="H49" s="154"/>
      <c r="K49" s="155" t="s">
        <v>122</v>
      </c>
      <c r="L49" s="94"/>
      <c r="M49" s="94"/>
      <c r="N49" s="94"/>
      <c r="O49" s="153"/>
      <c r="Q49" s="156"/>
      <c r="R49" s="138"/>
      <c r="S49" s="134"/>
      <c r="T49" s="134"/>
      <c r="U49" s="134"/>
      <c r="V49" s="133"/>
    </row>
    <row r="50" spans="2:22" ht="15.6" x14ac:dyDescent="0.35">
      <c r="B50" s="157" t="s">
        <v>154</v>
      </c>
      <c r="E50" s="158"/>
      <c r="Q50" s="92"/>
      <c r="R50" s="138"/>
      <c r="S50" s="134"/>
      <c r="T50" s="134"/>
      <c r="U50" s="134"/>
      <c r="V50" s="133"/>
    </row>
    <row r="51" spans="2:22" ht="15.6" x14ac:dyDescent="0.35">
      <c r="B51" s="159" t="s">
        <v>123</v>
      </c>
      <c r="C51" s="100"/>
      <c r="D51" s="100"/>
      <c r="E51" s="160"/>
      <c r="F51" s="101"/>
      <c r="H51" s="106" t="s">
        <v>51</v>
      </c>
      <c r="K51" s="161"/>
      <c r="L51" s="100"/>
      <c r="M51" s="100"/>
      <c r="N51" s="160"/>
      <c r="O51" s="101"/>
      <c r="Q51" s="147" t="s">
        <v>51</v>
      </c>
      <c r="R51" s="138"/>
      <c r="S51" s="134"/>
      <c r="T51" s="134"/>
      <c r="U51" s="134"/>
      <c r="V51" s="133"/>
    </row>
    <row r="52" spans="2:22" ht="15.6" x14ac:dyDescent="0.35">
      <c r="B52" s="93"/>
      <c r="C52" s="94"/>
      <c r="D52" s="94"/>
      <c r="E52" s="152"/>
      <c r="F52" s="153"/>
      <c r="H52" s="154"/>
      <c r="K52" s="155"/>
      <c r="L52" s="94"/>
      <c r="M52" s="94"/>
      <c r="N52" s="152"/>
      <c r="O52" s="153"/>
      <c r="Q52" s="156"/>
      <c r="R52" s="138"/>
      <c r="S52" s="134"/>
      <c r="T52" s="134"/>
      <c r="U52" s="134"/>
      <c r="V52" s="133"/>
    </row>
    <row r="53" spans="2:22" ht="6" customHeight="1" x14ac:dyDescent="0.35">
      <c r="B53" s="86"/>
      <c r="Q53" s="92"/>
      <c r="R53" s="138"/>
      <c r="S53" s="134"/>
      <c r="T53" s="134"/>
      <c r="U53" s="134"/>
      <c r="V53" s="133"/>
    </row>
    <row r="54" spans="2:22" ht="12" customHeight="1" x14ac:dyDescent="0.35">
      <c r="B54" s="162" t="s">
        <v>124</v>
      </c>
      <c r="C54" s="163"/>
      <c r="D54" s="163"/>
      <c r="E54" s="163"/>
      <c r="F54" s="163"/>
      <c r="G54" s="163"/>
      <c r="H54" s="163"/>
      <c r="I54" s="163"/>
      <c r="J54" s="163"/>
      <c r="K54" s="163"/>
      <c r="L54" s="163"/>
      <c r="M54" s="163"/>
      <c r="N54" s="163"/>
      <c r="O54" s="163"/>
      <c r="P54" s="163"/>
      <c r="Q54" s="164"/>
      <c r="R54" s="134"/>
      <c r="S54" s="134"/>
      <c r="T54" s="134"/>
      <c r="U54" s="134"/>
      <c r="V54" s="133"/>
    </row>
    <row r="55" spans="2:22" ht="5.25" customHeight="1" x14ac:dyDescent="0.35">
      <c r="B55" s="165"/>
      <c r="C55" s="87"/>
      <c r="D55" s="87"/>
      <c r="E55" s="87"/>
      <c r="F55" s="87"/>
      <c r="G55" s="87"/>
      <c r="H55" s="87"/>
      <c r="I55" s="87"/>
      <c r="J55" s="87"/>
      <c r="K55" s="87"/>
      <c r="L55" s="87"/>
      <c r="M55" s="87"/>
      <c r="N55" s="87"/>
      <c r="O55" s="87"/>
      <c r="P55" s="87"/>
      <c r="Q55" s="166"/>
      <c r="R55" s="134"/>
      <c r="S55" s="134"/>
      <c r="T55" s="134"/>
      <c r="U55" s="134"/>
      <c r="V55" s="133"/>
    </row>
    <row r="56" spans="2:22" ht="15.6" x14ac:dyDescent="0.35">
      <c r="B56" s="159" t="s">
        <v>125</v>
      </c>
      <c r="C56" s="100"/>
      <c r="D56" s="100"/>
      <c r="E56" s="160"/>
      <c r="F56" s="101"/>
      <c r="H56" s="106" t="s">
        <v>51</v>
      </c>
      <c r="L56" s="263" t="s">
        <v>126</v>
      </c>
      <c r="M56" s="264"/>
      <c r="N56" s="264"/>
      <c r="O56" s="265"/>
      <c r="Q56" s="147" t="s">
        <v>51</v>
      </c>
      <c r="R56" s="138"/>
      <c r="S56" s="134"/>
      <c r="T56" s="134"/>
      <c r="U56" s="134"/>
      <c r="V56" s="133"/>
    </row>
    <row r="57" spans="2:22" ht="18.75" customHeight="1" x14ac:dyDescent="0.35">
      <c r="B57" s="93"/>
      <c r="C57" s="94"/>
      <c r="D57" s="94"/>
      <c r="E57" s="152"/>
      <c r="F57" s="153"/>
      <c r="H57" s="154"/>
      <c r="L57" s="266"/>
      <c r="M57" s="240"/>
      <c r="N57" s="240"/>
      <c r="O57" s="267"/>
      <c r="Q57" s="156"/>
      <c r="R57" s="138"/>
      <c r="S57" s="134"/>
      <c r="T57" s="134"/>
      <c r="U57" s="134"/>
      <c r="V57" s="133"/>
    </row>
    <row r="58" spans="2:22" ht="4.5" customHeight="1" thickBot="1" x14ac:dyDescent="0.4">
      <c r="B58" s="86"/>
      <c r="Q58" s="89"/>
    </row>
    <row r="59" spans="2:22" ht="15" customHeight="1" x14ac:dyDescent="0.45">
      <c r="B59" s="81" t="s">
        <v>127</v>
      </c>
      <c r="C59" s="83"/>
      <c r="D59" s="83"/>
      <c r="E59" s="83"/>
      <c r="F59" s="83"/>
      <c r="G59" s="83"/>
      <c r="H59" s="83"/>
      <c r="I59" s="167"/>
      <c r="J59" s="167"/>
      <c r="K59" s="167"/>
      <c r="L59" s="83"/>
      <c r="M59" s="83"/>
      <c r="N59" s="168"/>
      <c r="O59" s="168"/>
      <c r="P59" s="168"/>
      <c r="Q59" s="169"/>
    </row>
    <row r="60" spans="2:22" ht="14.25" customHeight="1" x14ac:dyDescent="0.35">
      <c r="B60" s="170" t="s">
        <v>128</v>
      </c>
      <c r="C60" s="85" t="s">
        <v>129</v>
      </c>
      <c r="N60" s="171"/>
      <c r="O60" s="172" t="s">
        <v>130</v>
      </c>
      <c r="P60" s="173"/>
      <c r="Q60" s="174"/>
    </row>
    <row r="61" spans="2:22" ht="5.25" customHeight="1" thickBot="1" x14ac:dyDescent="0.4">
      <c r="B61" s="86"/>
      <c r="Q61" s="89"/>
    </row>
    <row r="62" spans="2:22" ht="15.75" customHeight="1" thickBot="1" x14ac:dyDescent="0.4">
      <c r="B62" s="86"/>
      <c r="C62" s="271" t="s">
        <v>131</v>
      </c>
      <c r="D62" s="272"/>
      <c r="E62" s="272"/>
      <c r="F62" s="273"/>
      <c r="G62" s="91"/>
      <c r="H62" s="175" t="s">
        <v>132</v>
      </c>
      <c r="I62" s="85" t="s">
        <v>133</v>
      </c>
      <c r="N62" s="91"/>
      <c r="O62" s="176" t="s">
        <v>51</v>
      </c>
      <c r="P62" s="177"/>
      <c r="Q62" s="89"/>
    </row>
    <row r="63" spans="2:22" ht="15.75" customHeight="1" x14ac:dyDescent="0.35">
      <c r="B63" s="86"/>
      <c r="C63" s="268"/>
      <c r="D63" s="269"/>
      <c r="E63" s="269"/>
      <c r="F63" s="270"/>
      <c r="G63" s="91"/>
      <c r="H63" s="178"/>
      <c r="N63" s="91"/>
      <c r="O63" s="179"/>
      <c r="P63" s="177"/>
      <c r="Q63" s="89"/>
    </row>
    <row r="64" spans="2:22" ht="17.399999999999999" x14ac:dyDescent="0.4">
      <c r="B64" s="86"/>
      <c r="C64" s="268"/>
      <c r="D64" s="269"/>
      <c r="E64" s="269"/>
      <c r="F64" s="270"/>
      <c r="G64" s="91"/>
      <c r="H64" s="180"/>
      <c r="N64" s="181"/>
      <c r="O64" s="180"/>
      <c r="P64" s="182"/>
      <c r="Q64" s="89"/>
    </row>
    <row r="65" spans="2:18" x14ac:dyDescent="0.35">
      <c r="B65" s="86"/>
      <c r="C65" s="268"/>
      <c r="D65" s="269"/>
      <c r="E65" s="269"/>
      <c r="F65" s="270"/>
      <c r="H65" s="180"/>
      <c r="I65" s="183"/>
      <c r="J65" s="183"/>
      <c r="K65" s="183"/>
      <c r="L65" s="183"/>
      <c r="M65" s="183"/>
      <c r="N65" s="183"/>
      <c r="O65" s="183"/>
      <c r="P65" s="183"/>
      <c r="Q65" s="184"/>
    </row>
    <row r="66" spans="2:18" x14ac:dyDescent="0.35">
      <c r="B66" s="86"/>
      <c r="H66" s="259"/>
      <c r="I66" s="259"/>
      <c r="J66" s="259"/>
      <c r="K66" s="259"/>
      <c r="L66" s="259"/>
      <c r="M66" s="259"/>
      <c r="N66" s="259"/>
      <c r="O66" s="259"/>
      <c r="P66" s="259"/>
      <c r="Q66" s="260"/>
    </row>
    <row r="67" spans="2:18" ht="4.5" customHeight="1" x14ac:dyDescent="0.45">
      <c r="B67" s="86"/>
      <c r="H67" s="185"/>
      <c r="Q67" s="89"/>
    </row>
    <row r="68" spans="2:18" x14ac:dyDescent="0.35">
      <c r="B68" s="86"/>
      <c r="C68" s="85" t="s">
        <v>134</v>
      </c>
      <c r="I68" s="104" t="s">
        <v>135</v>
      </c>
      <c r="J68" s="100"/>
      <c r="K68" s="100"/>
      <c r="L68" s="100"/>
      <c r="M68" s="100"/>
      <c r="N68" s="100"/>
      <c r="O68" s="100"/>
      <c r="P68" s="100"/>
      <c r="Q68" s="105"/>
    </row>
    <row r="69" spans="2:18" ht="18" customHeight="1" x14ac:dyDescent="0.4">
      <c r="B69" s="86"/>
      <c r="C69" s="186" t="s">
        <v>136</v>
      </c>
      <c r="D69" s="261"/>
      <c r="E69" s="261"/>
      <c r="F69" s="262"/>
      <c r="G69" s="150"/>
      <c r="I69" s="155"/>
      <c r="J69" s="94"/>
      <c r="K69" s="94"/>
      <c r="L69" s="94"/>
      <c r="M69" s="94"/>
      <c r="N69" s="94"/>
      <c r="O69" s="94"/>
      <c r="P69" s="94"/>
      <c r="Q69" s="95"/>
    </row>
    <row r="70" spans="2:18" ht="6.75" customHeight="1" thickBot="1" x14ac:dyDescent="0.4">
      <c r="B70" s="86"/>
      <c r="C70" s="100"/>
      <c r="D70" s="100"/>
      <c r="E70" s="100"/>
      <c r="F70" s="100"/>
      <c r="Q70" s="89"/>
    </row>
    <row r="71" spans="2:18" ht="3.75" customHeight="1" x14ac:dyDescent="0.35">
      <c r="B71" s="187"/>
      <c r="C71" s="188"/>
      <c r="D71" s="188"/>
      <c r="E71" s="188"/>
      <c r="F71" s="188"/>
      <c r="G71" s="188"/>
      <c r="H71" s="188"/>
      <c r="I71" s="188"/>
      <c r="J71" s="188"/>
      <c r="K71" s="188"/>
      <c r="L71" s="188"/>
      <c r="M71" s="188"/>
      <c r="N71" s="188"/>
      <c r="O71" s="188"/>
      <c r="P71" s="188"/>
      <c r="Q71" s="189"/>
    </row>
    <row r="72" spans="2:18" ht="4.5" customHeight="1" x14ac:dyDescent="0.35">
      <c r="B72" s="190"/>
      <c r="C72" s="191"/>
      <c r="D72" s="191"/>
      <c r="E72" s="191"/>
      <c r="F72" s="191"/>
      <c r="G72" s="191"/>
      <c r="H72" s="191"/>
      <c r="I72" s="191"/>
      <c r="J72" s="191"/>
      <c r="K72" s="191"/>
      <c r="L72" s="191"/>
      <c r="M72" s="191"/>
      <c r="N72" s="191"/>
      <c r="O72" s="191"/>
      <c r="P72" s="191"/>
      <c r="Q72" s="192"/>
    </row>
    <row r="73" spans="2:18" ht="12.75" customHeight="1" x14ac:dyDescent="0.35">
      <c r="B73" s="190" t="s">
        <v>137</v>
      </c>
      <c r="C73" s="191"/>
      <c r="D73" s="193"/>
      <c r="E73" s="191"/>
      <c r="F73" s="191"/>
      <c r="G73" s="191"/>
      <c r="H73" s="191"/>
      <c r="I73" s="191"/>
      <c r="J73" s="191"/>
      <c r="K73" s="191"/>
      <c r="L73" s="191"/>
      <c r="M73" s="191"/>
      <c r="N73" s="191"/>
      <c r="O73" s="191"/>
      <c r="P73" s="191"/>
      <c r="Q73" s="192"/>
      <c r="R73" s="87"/>
    </row>
    <row r="74" spans="2:18" ht="12" customHeight="1" x14ac:dyDescent="0.35">
      <c r="B74" s="194" t="s">
        <v>138</v>
      </c>
      <c r="C74" s="191"/>
      <c r="D74" s="191"/>
      <c r="E74" s="191"/>
      <c r="F74" s="191"/>
      <c r="G74" s="195" t="s">
        <v>139</v>
      </c>
      <c r="H74" s="196"/>
      <c r="I74" s="196"/>
      <c r="J74" s="196"/>
      <c r="K74" s="196"/>
      <c r="L74" s="196"/>
      <c r="M74" s="196"/>
      <c r="N74" s="196"/>
      <c r="O74" s="196"/>
      <c r="P74" s="196"/>
      <c r="Q74" s="197"/>
    </row>
    <row r="75" spans="2:18" x14ac:dyDescent="0.35">
      <c r="B75" s="194" t="s">
        <v>140</v>
      </c>
      <c r="C75" s="191"/>
      <c r="D75" s="191"/>
      <c r="E75" s="191"/>
      <c r="F75" s="191"/>
      <c r="G75" s="198"/>
      <c r="H75" s="199"/>
      <c r="I75" s="199"/>
      <c r="J75" s="199"/>
      <c r="K75" s="199"/>
      <c r="L75" s="199"/>
      <c r="M75" s="199"/>
      <c r="N75" s="199"/>
      <c r="O75" s="199"/>
      <c r="P75" s="199"/>
      <c r="Q75" s="200"/>
      <c r="R75" s="87"/>
    </row>
    <row r="76" spans="2:18" ht="12" customHeight="1" x14ac:dyDescent="0.35">
      <c r="B76" s="190" t="s">
        <v>141</v>
      </c>
      <c r="C76" s="191"/>
      <c r="D76" s="191"/>
      <c r="E76" s="191"/>
      <c r="F76" s="191"/>
      <c r="G76" s="191"/>
      <c r="H76" s="191"/>
      <c r="I76" s="191"/>
      <c r="J76" s="191"/>
      <c r="K76" s="191"/>
      <c r="L76" s="191"/>
      <c r="M76" s="191"/>
      <c r="N76" s="191"/>
      <c r="O76" s="191"/>
      <c r="P76" s="191"/>
      <c r="Q76" s="192"/>
    </row>
    <row r="77" spans="2:18" x14ac:dyDescent="0.35">
      <c r="B77" s="190" t="s">
        <v>142</v>
      </c>
      <c r="C77" s="191"/>
      <c r="D77" s="191"/>
      <c r="E77" s="191"/>
      <c r="F77" s="191"/>
      <c r="G77" s="201" t="s">
        <v>143</v>
      </c>
      <c r="H77" s="202"/>
      <c r="I77" s="196" t="s">
        <v>144</v>
      </c>
      <c r="J77" s="196"/>
      <c r="K77" s="196"/>
      <c r="L77" s="196"/>
      <c r="M77" s="203"/>
      <c r="N77" s="203" t="s">
        <v>145</v>
      </c>
      <c r="O77" s="203"/>
      <c r="P77" s="196"/>
      <c r="Q77" s="197" t="s">
        <v>146</v>
      </c>
    </row>
    <row r="78" spans="2:18" ht="15.6" thickBot="1" x14ac:dyDescent="0.4">
      <c r="B78" s="204" t="s">
        <v>147</v>
      </c>
      <c r="C78" s="205"/>
      <c r="D78" s="205" t="s">
        <v>148</v>
      </c>
      <c r="E78" s="205"/>
      <c r="F78" s="205"/>
      <c r="G78" s="206" t="s">
        <v>149</v>
      </c>
      <c r="H78" s="207"/>
      <c r="I78" s="205"/>
      <c r="J78" s="205"/>
      <c r="K78" s="205"/>
      <c r="L78" s="205"/>
      <c r="M78" s="208"/>
      <c r="N78" s="205"/>
      <c r="O78" s="208"/>
      <c r="P78" s="205"/>
      <c r="Q78" s="209"/>
    </row>
    <row r="79" spans="2:18" x14ac:dyDescent="0.35">
      <c r="B79" s="210"/>
    </row>
    <row r="107" spans="2:2" s="290" customFormat="1" x14ac:dyDescent="0.35"/>
    <row r="108" spans="2:2" s="290" customFormat="1" x14ac:dyDescent="0.35"/>
    <row r="109" spans="2:2" s="290" customFormat="1" x14ac:dyDescent="0.35"/>
    <row r="110" spans="2:2" s="290" customFormat="1" x14ac:dyDescent="0.35"/>
    <row r="111" spans="2:2" s="290" customFormat="1" x14ac:dyDescent="0.35"/>
    <row r="112" spans="2:2" s="138" customFormat="1" x14ac:dyDescent="0.35">
      <c r="B112" s="135" t="s">
        <v>156</v>
      </c>
    </row>
    <row r="113" spans="2:2" s="138" customFormat="1" x14ac:dyDescent="0.35">
      <c r="B113" s="135" t="s">
        <v>157</v>
      </c>
    </row>
    <row r="114" spans="2:2" s="290" customFormat="1" x14ac:dyDescent="0.35"/>
    <row r="115" spans="2:2" s="290" customFormat="1" x14ac:dyDescent="0.35"/>
    <row r="116" spans="2:2" s="290" customFormat="1" x14ac:dyDescent="0.35"/>
    <row r="117" spans="2:2" s="290" customFormat="1" x14ac:dyDescent="0.35"/>
    <row r="118" spans="2:2" s="290" customFormat="1" x14ac:dyDescent="0.35"/>
    <row r="119" spans="2:2" s="290" customFormat="1" x14ac:dyDescent="0.35"/>
    <row r="120" spans="2:2" s="290" customFormat="1" x14ac:dyDescent="0.35"/>
    <row r="121" spans="2:2" s="290" customFormat="1" x14ac:dyDescent="0.35"/>
    <row r="122" spans="2:2" s="290" customFormat="1" x14ac:dyDescent="0.35"/>
    <row r="123" spans="2:2" s="290" customFormat="1" x14ac:dyDescent="0.35"/>
    <row r="124" spans="2:2" s="290" customFormat="1" x14ac:dyDescent="0.35"/>
    <row r="125" spans="2:2" s="290" customFormat="1" x14ac:dyDescent="0.35"/>
    <row r="126" spans="2:2" s="290" customFormat="1" x14ac:dyDescent="0.35"/>
    <row r="127" spans="2:2" s="290" customFormat="1" x14ac:dyDescent="0.35"/>
    <row r="128" spans="2:2" s="290" customFormat="1" x14ac:dyDescent="0.35"/>
    <row r="129" s="290" customFormat="1" x14ac:dyDescent="0.35"/>
  </sheetData>
  <mergeCells count="44">
    <mergeCell ref="H66:Q66"/>
    <mergeCell ref="D69:F69"/>
    <mergeCell ref="L56:O56"/>
    <mergeCell ref="L57:O57"/>
    <mergeCell ref="C63:F63"/>
    <mergeCell ref="C64:F64"/>
    <mergeCell ref="C65:F65"/>
    <mergeCell ref="C62:F62"/>
    <mergeCell ref="B41:E41"/>
    <mergeCell ref="G41:H41"/>
    <mergeCell ref="I41:K41"/>
    <mergeCell ref="B37:E37"/>
    <mergeCell ref="G37:H37"/>
    <mergeCell ref="I37:K37"/>
    <mergeCell ref="B38:E38"/>
    <mergeCell ref="G38:H38"/>
    <mergeCell ref="I38:K38"/>
    <mergeCell ref="B39:E39"/>
    <mergeCell ref="G39:H39"/>
    <mergeCell ref="I39:K39"/>
    <mergeCell ref="B40:E40"/>
    <mergeCell ref="G40:H40"/>
    <mergeCell ref="I40:K40"/>
    <mergeCell ref="B18:E18"/>
    <mergeCell ref="F18:O18"/>
    <mergeCell ref="B19:E19"/>
    <mergeCell ref="F19:O19"/>
    <mergeCell ref="C21:C22"/>
    <mergeCell ref="D21:G22"/>
    <mergeCell ref="H22:K22"/>
    <mergeCell ref="L22:Q22"/>
    <mergeCell ref="B17:E17"/>
    <mergeCell ref="B8:H8"/>
    <mergeCell ref="I8:L8"/>
    <mergeCell ref="M8:Q8"/>
    <mergeCell ref="I9:Q9"/>
    <mergeCell ref="B10:G10"/>
    <mergeCell ref="I10:N10"/>
    <mergeCell ref="O10:Q10"/>
    <mergeCell ref="G11:H11"/>
    <mergeCell ref="M11:N11"/>
    <mergeCell ref="G12:H12"/>
    <mergeCell ref="M12:N12"/>
    <mergeCell ref="O12:Q12"/>
  </mergeCells>
  <dataValidations count="1">
    <dataValidation type="list" allowBlank="1" showInputMessage="1" showErrorMessage="1" errorTitle="Incorrect Account Number" error="Please select the correct travel account number." prompt="Please select the appropriate travel account number from drop down box." sqref="B38:E41" xr:uid="{977C048B-2A8B-48AA-A8EA-4CB65BF1D071}">
      <formula1>$B$112:$B$113</formula1>
    </dataValidation>
  </dataValidations>
  <printOptions horizontalCentered="1"/>
  <pageMargins left="0.7" right="0.7" top="0.75" bottom="0.75" header="0.3" footer="0.3"/>
  <pageSetup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381000</xdr:colOff>
                    <xdr:row>25</xdr:row>
                    <xdr:rowOff>22860</xdr:rowOff>
                  </from>
                  <to>
                    <xdr:col>6</xdr:col>
                    <xdr:colOff>45720</xdr:colOff>
                    <xdr:row>27</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381000</xdr:colOff>
                    <xdr:row>28</xdr:row>
                    <xdr:rowOff>0</xdr:rowOff>
                  </from>
                  <to>
                    <xdr:col>5</xdr:col>
                    <xdr:colOff>373380</xdr:colOff>
                    <xdr:row>29</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381000</xdr:colOff>
                    <xdr:row>29</xdr:row>
                    <xdr:rowOff>30480</xdr:rowOff>
                  </from>
                  <to>
                    <xdr:col>5</xdr:col>
                    <xdr:colOff>541020</xdr:colOff>
                    <xdr:row>30</xdr:row>
                    <xdr:rowOff>106680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xdr:col>
                    <xdr:colOff>381000</xdr:colOff>
                    <xdr:row>31</xdr:row>
                    <xdr:rowOff>0</xdr:rowOff>
                  </from>
                  <to>
                    <xdr:col>6</xdr:col>
                    <xdr:colOff>0</xdr:colOff>
                    <xdr:row>31</xdr:row>
                    <xdr:rowOff>144780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381000</xdr:colOff>
                    <xdr:row>31</xdr:row>
                    <xdr:rowOff>106680</xdr:rowOff>
                  </from>
                  <to>
                    <xdr:col>5</xdr:col>
                    <xdr:colOff>373380</xdr:colOff>
                    <xdr:row>33</xdr:row>
                    <xdr:rowOff>38100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8</xdr:col>
                    <xdr:colOff>137160</xdr:colOff>
                    <xdr:row>23</xdr:row>
                    <xdr:rowOff>22860</xdr:rowOff>
                  </from>
                  <to>
                    <xdr:col>12</xdr:col>
                    <xdr:colOff>22860</xdr:colOff>
                    <xdr:row>25</xdr:row>
                    <xdr:rowOff>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8</xdr:col>
                    <xdr:colOff>137160</xdr:colOff>
                    <xdr:row>25</xdr:row>
                    <xdr:rowOff>0</xdr:rowOff>
                  </from>
                  <to>
                    <xdr:col>14</xdr:col>
                    <xdr:colOff>723900</xdr:colOff>
                    <xdr:row>26</xdr:row>
                    <xdr:rowOff>144780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8</xdr:col>
                    <xdr:colOff>137160</xdr:colOff>
                    <xdr:row>28</xdr:row>
                    <xdr:rowOff>0</xdr:rowOff>
                  </from>
                  <to>
                    <xdr:col>14</xdr:col>
                    <xdr:colOff>1165860</xdr:colOff>
                    <xdr:row>29</xdr:row>
                    <xdr:rowOff>7620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8</xdr:col>
                    <xdr:colOff>137160</xdr:colOff>
                    <xdr:row>29</xdr:row>
                    <xdr:rowOff>22860</xdr:rowOff>
                  </from>
                  <to>
                    <xdr:col>14</xdr:col>
                    <xdr:colOff>1181100</xdr:colOff>
                    <xdr:row>30</xdr:row>
                    <xdr:rowOff>106680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8</xdr:col>
                    <xdr:colOff>137160</xdr:colOff>
                    <xdr:row>31</xdr:row>
                    <xdr:rowOff>7620</xdr:rowOff>
                  </from>
                  <to>
                    <xdr:col>14</xdr:col>
                    <xdr:colOff>563880</xdr:colOff>
                    <xdr:row>31</xdr:row>
                    <xdr:rowOff>144780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8</xdr:col>
                    <xdr:colOff>137160</xdr:colOff>
                    <xdr:row>32</xdr:row>
                    <xdr:rowOff>0</xdr:rowOff>
                  </from>
                  <to>
                    <xdr:col>14</xdr:col>
                    <xdr:colOff>563880</xdr:colOff>
                    <xdr:row>32</xdr:row>
                    <xdr:rowOff>144780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xdr:col>
                    <xdr:colOff>381000</xdr:colOff>
                    <xdr:row>23</xdr:row>
                    <xdr:rowOff>30480</xdr:rowOff>
                  </from>
                  <to>
                    <xdr:col>6</xdr:col>
                    <xdr:colOff>45720</xdr:colOff>
                    <xdr:row>26</xdr:row>
                    <xdr:rowOff>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8</xdr:col>
                    <xdr:colOff>137160</xdr:colOff>
                    <xdr:row>33</xdr:row>
                    <xdr:rowOff>0</xdr:rowOff>
                  </from>
                  <to>
                    <xdr:col>14</xdr:col>
                    <xdr:colOff>556260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9237-C82D-4615-8377-E223A0262331}">
  <sheetPr>
    <tabColor theme="7" tint="0.79998168889431442"/>
    <pageSetUpPr fitToPage="1"/>
  </sheetPr>
  <dimension ref="A1:AL29"/>
  <sheetViews>
    <sheetView showGridLines="0" showRowColHeaders="0" zoomScale="90" zoomScaleNormal="90" workbookViewId="0">
      <selection activeCell="A13" sqref="A13"/>
    </sheetView>
  </sheetViews>
  <sheetFormatPr defaultRowHeight="14.4" x14ac:dyDescent="0.3"/>
  <cols>
    <col min="1" max="1" width="3.33203125" customWidth="1"/>
    <col min="2" max="2" width="20.33203125" customWidth="1"/>
    <col min="3" max="3" width="16.6640625" customWidth="1"/>
    <col min="4" max="4" width="22.6640625" customWidth="1"/>
    <col min="5" max="5" width="3.33203125" hidden="1" customWidth="1"/>
    <col min="6" max="6" width="18.33203125" customWidth="1"/>
    <col min="7" max="7" width="10.6640625" customWidth="1"/>
    <col min="8" max="8" width="11.33203125" customWidth="1"/>
    <col min="9" max="9" width="9.77734375" customWidth="1"/>
    <col min="10" max="10" width="9.33203125" customWidth="1"/>
    <col min="11" max="11" width="9.6640625" customWidth="1"/>
    <col min="13" max="13" width="9" customWidth="1"/>
    <col min="14" max="14" width="7.5546875" customWidth="1"/>
    <col min="15" max="15" width="8.5546875" customWidth="1"/>
    <col min="16" max="16" width="9.5546875" customWidth="1"/>
    <col min="17" max="17" width="11.77734375" customWidth="1"/>
    <col min="18" max="18" width="8.6640625" customWidth="1"/>
    <col min="19" max="19" width="7.33203125" hidden="1" customWidth="1"/>
    <col min="20" max="20" width="6.33203125" hidden="1" customWidth="1"/>
    <col min="21" max="21" width="12.5546875" hidden="1" customWidth="1"/>
    <col min="22" max="22" width="9.33203125" hidden="1" customWidth="1"/>
    <col min="23" max="23" width="0" hidden="1" customWidth="1"/>
    <col min="26" max="26" width="8.88671875" customWidth="1"/>
    <col min="27" max="27" width="8.109375" customWidth="1"/>
  </cols>
  <sheetData>
    <row r="1" spans="1:38" ht="30" customHeight="1" x14ac:dyDescent="0.35">
      <c r="B1" s="28" t="s">
        <v>153</v>
      </c>
      <c r="C1" s="2"/>
      <c r="E1" s="2"/>
      <c r="F1" s="2"/>
      <c r="I1" s="71" t="s">
        <v>150</v>
      </c>
      <c r="J1" s="289" t="s">
        <v>155</v>
      </c>
      <c r="K1" s="289"/>
      <c r="L1" s="289"/>
      <c r="M1" s="289"/>
      <c r="N1" s="289"/>
      <c r="O1" s="289"/>
      <c r="P1" s="289"/>
      <c r="Q1" s="289"/>
      <c r="R1" s="289"/>
      <c r="S1" s="289"/>
      <c r="T1" s="289"/>
      <c r="U1" s="289"/>
      <c r="V1" s="289"/>
      <c r="W1" s="289"/>
      <c r="X1" s="289"/>
      <c r="Y1" s="289"/>
      <c r="Z1" s="65"/>
      <c r="AA1" s="65"/>
      <c r="AB1" s="65"/>
    </row>
    <row r="2" spans="1:38" ht="16.05" customHeight="1" x14ac:dyDescent="0.35">
      <c r="B2" s="42">
        <f ca="1">TODAY()</f>
        <v>45461</v>
      </c>
      <c r="C2" s="2"/>
      <c r="E2" s="2"/>
      <c r="F2" s="2"/>
      <c r="I2" s="41"/>
      <c r="J2" s="289"/>
      <c r="K2" s="289"/>
      <c r="L2" s="289"/>
      <c r="M2" s="289"/>
      <c r="N2" s="289"/>
      <c r="O2" s="289"/>
      <c r="P2" s="289"/>
      <c r="Q2" s="289"/>
      <c r="R2" s="289"/>
      <c r="S2" s="289"/>
      <c r="T2" s="289"/>
      <c r="U2" s="289"/>
      <c r="V2" s="289"/>
      <c r="W2" s="289"/>
      <c r="X2" s="289"/>
      <c r="Y2" s="289"/>
      <c r="Z2" s="70"/>
      <c r="AA2" s="70"/>
      <c r="AB2" s="70"/>
    </row>
    <row r="3" spans="1:38" x14ac:dyDescent="0.3">
      <c r="A3" s="274">
        <v>1</v>
      </c>
      <c r="B3" s="1" t="s">
        <v>61</v>
      </c>
      <c r="C3" s="280"/>
      <c r="D3" s="281"/>
      <c r="F3" s="80" t="s">
        <v>46</v>
      </c>
      <c r="G3" s="280"/>
      <c r="H3" s="281"/>
      <c r="J3" s="289"/>
      <c r="K3" s="289"/>
      <c r="L3" s="289"/>
      <c r="M3" s="289"/>
      <c r="N3" s="289"/>
      <c r="O3" s="289"/>
      <c r="P3" s="289"/>
      <c r="Q3" s="289"/>
      <c r="R3" s="289"/>
      <c r="S3" s="289"/>
      <c r="T3" s="289"/>
      <c r="U3" s="289"/>
      <c r="V3" s="289"/>
      <c r="W3" s="289"/>
      <c r="X3" s="289"/>
      <c r="Y3" s="289"/>
      <c r="Z3" s="70"/>
      <c r="AA3" s="70"/>
      <c r="AB3" s="70"/>
    </row>
    <row r="4" spans="1:38" x14ac:dyDescent="0.3">
      <c r="A4" s="274"/>
      <c r="B4" s="1" t="s">
        <v>42</v>
      </c>
      <c r="C4" s="280"/>
      <c r="D4" s="281"/>
      <c r="F4" s="80" t="s">
        <v>8</v>
      </c>
      <c r="G4" s="282"/>
      <c r="H4" s="282"/>
      <c r="J4" s="289"/>
      <c r="K4" s="289"/>
      <c r="L4" s="289"/>
      <c r="M4" s="289"/>
      <c r="N4" s="289"/>
      <c r="O4" s="289"/>
      <c r="P4" s="289"/>
      <c r="Q4" s="289"/>
      <c r="R4" s="289"/>
      <c r="S4" s="289"/>
      <c r="T4" s="289"/>
      <c r="U4" s="289"/>
      <c r="V4" s="289"/>
      <c r="W4" s="289"/>
      <c r="X4" s="289"/>
      <c r="Y4" s="289"/>
      <c r="Z4" s="70"/>
      <c r="AA4" s="70"/>
      <c r="AB4" s="70"/>
      <c r="AC4" s="26"/>
      <c r="AD4" s="26"/>
      <c r="AE4" s="26"/>
      <c r="AF4" s="26"/>
      <c r="AG4" s="26"/>
      <c r="AH4" s="26"/>
      <c r="AI4" s="26"/>
      <c r="AJ4" s="26"/>
      <c r="AK4" s="26"/>
      <c r="AL4" s="26"/>
    </row>
    <row r="5" spans="1:38" x14ac:dyDescent="0.3">
      <c r="F5" s="80" t="s">
        <v>7</v>
      </c>
      <c r="G5" s="282"/>
      <c r="H5" s="282"/>
      <c r="J5" s="289"/>
      <c r="K5" s="289"/>
      <c r="L5" s="289"/>
      <c r="M5" s="289"/>
      <c r="N5" s="289"/>
      <c r="O5" s="289"/>
      <c r="P5" s="289"/>
      <c r="Q5" s="289"/>
      <c r="R5" s="289"/>
      <c r="S5" s="289"/>
      <c r="T5" s="289"/>
      <c r="U5" s="289"/>
      <c r="V5" s="289"/>
      <c r="W5" s="289"/>
      <c r="X5" s="289"/>
      <c r="Y5" s="289"/>
      <c r="Z5" s="70"/>
      <c r="AA5" s="70"/>
      <c r="AB5" s="70"/>
    </row>
    <row r="6" spans="1:38" ht="25.95" customHeight="1" x14ac:dyDescent="0.3">
      <c r="A6" s="211">
        <v>2</v>
      </c>
      <c r="B6" s="66" t="s">
        <v>54</v>
      </c>
      <c r="C6" s="68" t="s">
        <v>58</v>
      </c>
      <c r="D6" s="69" t="s">
        <v>59</v>
      </c>
      <c r="F6" s="276" t="s">
        <v>55</v>
      </c>
      <c r="G6" s="276"/>
      <c r="H6" s="276"/>
      <c r="I6" s="276"/>
      <c r="J6" s="289"/>
      <c r="K6" s="289"/>
      <c r="L6" s="289"/>
      <c r="M6" s="289"/>
      <c r="N6" s="289"/>
      <c r="O6" s="289"/>
      <c r="P6" s="289"/>
      <c r="Q6" s="289"/>
      <c r="R6" s="289"/>
      <c r="S6" s="289"/>
      <c r="T6" s="289"/>
      <c r="U6" s="289"/>
      <c r="V6" s="289"/>
      <c r="W6" s="289"/>
      <c r="X6" s="289"/>
      <c r="Y6" s="289"/>
      <c r="Z6" s="70"/>
      <c r="AA6" s="70"/>
      <c r="AB6" s="70"/>
    </row>
    <row r="7" spans="1:38" ht="14.55" customHeight="1" x14ac:dyDescent="0.3">
      <c r="B7" s="36"/>
      <c r="C7" s="36"/>
      <c r="D7" s="36"/>
      <c r="E7" s="51"/>
      <c r="F7" s="275" t="s">
        <v>56</v>
      </c>
      <c r="G7" s="275"/>
      <c r="H7" s="275"/>
      <c r="I7" s="67"/>
      <c r="J7" s="289"/>
      <c r="K7" s="289"/>
      <c r="L7" s="289"/>
      <c r="M7" s="289"/>
      <c r="N7" s="289"/>
      <c r="O7" s="289"/>
      <c r="P7" s="289"/>
      <c r="Q7" s="289"/>
      <c r="R7" s="289"/>
      <c r="S7" s="289"/>
      <c r="T7" s="289"/>
      <c r="U7" s="289"/>
      <c r="V7" s="289"/>
      <c r="W7" s="289"/>
      <c r="X7" s="289"/>
      <c r="Y7" s="289"/>
      <c r="Z7" s="70"/>
      <c r="AA7" s="70"/>
      <c r="AB7" s="70"/>
    </row>
    <row r="8" spans="1:38" x14ac:dyDescent="0.3">
      <c r="B8" s="37"/>
      <c r="C8" s="37"/>
      <c r="D8" s="37"/>
      <c r="E8" s="51"/>
      <c r="F8" s="275"/>
      <c r="G8" s="275"/>
      <c r="H8" s="275"/>
      <c r="I8" s="67"/>
      <c r="J8" s="289"/>
      <c r="K8" s="289"/>
      <c r="L8" s="289"/>
      <c r="M8" s="289"/>
      <c r="N8" s="289"/>
      <c r="O8" s="289"/>
      <c r="P8" s="289"/>
      <c r="Q8" s="289"/>
      <c r="R8" s="289"/>
      <c r="S8" s="289"/>
      <c r="T8" s="289"/>
      <c r="U8" s="289"/>
      <c r="V8" s="289"/>
      <c r="W8" s="289"/>
      <c r="X8" s="289"/>
      <c r="Y8" s="289"/>
      <c r="Z8" s="70"/>
      <c r="AA8" s="70"/>
      <c r="AB8" s="70"/>
    </row>
    <row r="9" spans="1:38" s="21" customFormat="1" ht="54" customHeight="1" x14ac:dyDescent="0.3">
      <c r="B9" s="38"/>
      <c r="C9" s="37"/>
      <c r="D9" s="38"/>
      <c r="F9" s="288" t="s">
        <v>57</v>
      </c>
      <c r="G9" s="288"/>
      <c r="H9" s="288"/>
      <c r="I9" s="67"/>
      <c r="J9" s="289"/>
      <c r="K9" s="289"/>
      <c r="L9" s="289"/>
      <c r="M9" s="289"/>
      <c r="N9" s="289"/>
      <c r="O9" s="289"/>
      <c r="P9" s="289"/>
      <c r="Q9" s="289"/>
      <c r="R9" s="289"/>
      <c r="S9" s="289"/>
      <c r="T9" s="289"/>
      <c r="U9" s="289"/>
      <c r="V9" s="289"/>
      <c r="W9" s="289"/>
      <c r="X9" s="289"/>
      <c r="Y9" s="289"/>
      <c r="Z9" s="70"/>
      <c r="AA9" s="70"/>
      <c r="AB9" s="70"/>
    </row>
    <row r="10" spans="1:38" ht="15.45" customHeight="1" x14ac:dyDescent="0.3">
      <c r="B10" s="37"/>
      <c r="C10" s="37"/>
      <c r="D10" s="37"/>
      <c r="F10" s="275" t="s">
        <v>60</v>
      </c>
      <c r="G10" s="275"/>
      <c r="H10" s="275"/>
      <c r="I10" s="275"/>
      <c r="Q10" s="283" t="s">
        <v>81</v>
      </c>
      <c r="R10" s="283"/>
      <c r="X10" s="285">
        <f>SUM($X$13-$Y13)</f>
        <v>0</v>
      </c>
      <c r="Y10" s="285"/>
    </row>
    <row r="11" spans="1:38" ht="14.55" customHeight="1" x14ac:dyDescent="0.3">
      <c r="B11" s="37"/>
      <c r="C11" s="37"/>
      <c r="D11" s="37"/>
      <c r="F11" s="287" t="str">
        <f>IF(AND(_xlfn.DAYS($G$5,$G$4)+1&lt;&gt;(COUNTA(TblTrvlDetails[Travel Date])),COUNTA(TblTrvlDetails[Travel Date])&lt;&gt;0),CONCATENATE("Number of days between start and end date (",_xlfn.DAYS($G$5,$G$4),") don't match the number of dates being claimed below (",COUNTA(TblTrvlDetails[Travel Date]),")"),"")</f>
        <v/>
      </c>
      <c r="G11" s="287"/>
      <c r="H11" s="287"/>
      <c r="I11" s="287"/>
      <c r="J11" s="287"/>
      <c r="K11" s="287"/>
      <c r="L11" s="287"/>
      <c r="M11" s="287"/>
      <c r="N11" s="287"/>
      <c r="O11" s="287"/>
      <c r="P11" s="287"/>
      <c r="Q11" s="284"/>
      <c r="R11" s="284"/>
      <c r="S11" s="54"/>
      <c r="T11" s="54"/>
      <c r="U11" s="54"/>
      <c r="V11" s="54"/>
      <c r="W11" s="54"/>
      <c r="X11" s="286"/>
      <c r="Y11" s="286"/>
    </row>
    <row r="12" spans="1:38" ht="15" customHeight="1" x14ac:dyDescent="0.3">
      <c r="A12" s="27"/>
      <c r="B12" s="39"/>
      <c r="C12" s="40"/>
      <c r="D12" s="40"/>
      <c r="E12" s="40"/>
      <c r="F12" s="40"/>
      <c r="G12" s="40"/>
      <c r="H12" s="40"/>
      <c r="I12" s="40"/>
      <c r="J12" s="40"/>
      <c r="K12" s="40"/>
      <c r="L12" s="40" t="s">
        <v>33</v>
      </c>
      <c r="M12" s="40"/>
      <c r="N12" s="40"/>
      <c r="O12" s="40"/>
      <c r="P12" s="40"/>
      <c r="Q12" s="40"/>
      <c r="R12" s="40"/>
      <c r="S12" s="40"/>
      <c r="T12" s="40"/>
      <c r="U12" s="40"/>
      <c r="V12" s="40"/>
      <c r="W12" s="40"/>
      <c r="X12" s="40"/>
      <c r="Y12" s="40"/>
    </row>
    <row r="13" spans="1:38" ht="33" customHeight="1" x14ac:dyDescent="0.3">
      <c r="A13" s="212">
        <v>3</v>
      </c>
      <c r="B13" s="50" t="s">
        <v>25</v>
      </c>
      <c r="I13" s="277" t="s">
        <v>44</v>
      </c>
      <c r="J13" s="278"/>
      <c r="K13" s="279"/>
      <c r="L13" s="43">
        <f>SUM(TblTrvlDetails[M&amp;IE Total])</f>
        <v>0</v>
      </c>
      <c r="M13" s="43">
        <f>SUM(TblTrvlDetails[Airfare*])</f>
        <v>0</v>
      </c>
      <c r="N13" s="43">
        <f>SUM(TblTrvlDetails[Lodging*])</f>
        <v>0</v>
      </c>
      <c r="O13" s="43">
        <f>SUM(TblTrvlDetails[Miles*])*(VLOOKUP("Car Mileage",TblTransport[#All],2,FALSE))</f>
        <v>0</v>
      </c>
      <c r="P13" s="43">
        <f>SUM(TblTrvlDetails[Ground Transport*])</f>
        <v>0</v>
      </c>
      <c r="Q13" s="43">
        <f>SUM(TblTrvlDetails[Car Rental*])</f>
        <v>0</v>
      </c>
      <c r="R13" s="44">
        <f>SUM(TblTrvlDetails[Business Expense*])</f>
        <v>0</v>
      </c>
      <c r="S13" s="45"/>
      <c r="T13" s="45"/>
      <c r="U13" s="45"/>
      <c r="V13" s="45"/>
      <c r="W13" s="45"/>
      <c r="X13" s="43">
        <f>SUM(L13:R13)</f>
        <v>0</v>
      </c>
      <c r="Y13" s="44">
        <f>SUM(TblTrvlDetails[Advance/
Prepaid*])</f>
        <v>0</v>
      </c>
    </row>
    <row r="14" spans="1:38" ht="39" customHeight="1" x14ac:dyDescent="0.3">
      <c r="A14" s="79"/>
      <c r="B14" s="46" t="s">
        <v>15</v>
      </c>
      <c r="C14" s="47" t="s">
        <v>16</v>
      </c>
      <c r="D14" s="47" t="s">
        <v>80</v>
      </c>
      <c r="E14" s="47" t="s">
        <v>21</v>
      </c>
      <c r="F14" s="47" t="s">
        <v>45</v>
      </c>
      <c r="G14" s="48" t="s">
        <v>35</v>
      </c>
      <c r="H14" s="48" t="s">
        <v>36</v>
      </c>
      <c r="I14" s="48" t="s">
        <v>4</v>
      </c>
      <c r="J14" s="48" t="s">
        <v>6</v>
      </c>
      <c r="K14" s="48" t="s">
        <v>5</v>
      </c>
      <c r="L14" s="48" t="s">
        <v>26</v>
      </c>
      <c r="M14" s="48" t="s">
        <v>39</v>
      </c>
      <c r="N14" s="48" t="s">
        <v>40</v>
      </c>
      <c r="O14" s="48" t="s">
        <v>38</v>
      </c>
      <c r="P14" s="48" t="s">
        <v>37</v>
      </c>
      <c r="Q14" s="48" t="s">
        <v>43</v>
      </c>
      <c r="R14" s="48" t="s">
        <v>41</v>
      </c>
      <c r="S14" s="48" t="s">
        <v>22</v>
      </c>
      <c r="T14" s="48" t="s">
        <v>0</v>
      </c>
      <c r="U14" s="48" t="s">
        <v>1</v>
      </c>
      <c r="V14" s="48" t="s">
        <v>2</v>
      </c>
      <c r="W14" s="48" t="s">
        <v>3</v>
      </c>
      <c r="X14" s="49" t="s">
        <v>18</v>
      </c>
      <c r="Y14" s="48" t="s">
        <v>77</v>
      </c>
    </row>
    <row r="15" spans="1:38" ht="20.55" customHeight="1" x14ac:dyDescent="0.3">
      <c r="B15" s="29"/>
      <c r="C15" s="30"/>
      <c r="D15" s="29"/>
      <c r="E15" s="31" t="str">
        <f>_xlfn.IFNA(IF(VLOOKUP(TblTrvlDetails[[#This Row],[Location]],TblDom[],2,FALSE)&lt;&gt;"International","D",IF(VLOOKUP(TblTrvlDetails[[#This Row],[Location]],TblDom[],2,FALSE)="International","I","")),"")</f>
        <v/>
      </c>
      <c r="F15"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5" s="32"/>
      <c r="H15" s="33">
        <v>0</v>
      </c>
      <c r="I15" s="33">
        <v>0</v>
      </c>
      <c r="J15" s="33">
        <v>0</v>
      </c>
      <c r="K15" s="33">
        <v>0</v>
      </c>
      <c r="L15"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5" s="34"/>
      <c r="N15" s="34"/>
      <c r="O15" s="30"/>
      <c r="P15" s="34"/>
      <c r="Q15" s="34"/>
      <c r="R15" s="34"/>
      <c r="S15" s="33">
        <f>IF(ISBLANK(TblTrvlDetails[[#This Row],[Location]]),0,IF(TblTrvlDetails[[#This Row],[D/I]]="I",VLOOKUP(TblTrvlDetails[[#This Row],[Location]],TblDom[],3,FALSE),VLOOKUP(TblTrvlDetails[[#This Row],[Location]],TblDom[],2,FALSE)))</f>
        <v>0</v>
      </c>
      <c r="T15"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5"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5"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5"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5" s="35">
        <f>IFERROR(SUM(L15:N15,P15:R15,(TblTrvlDetails[[#This Row],[Miles*]]*VLOOKUP("Car Mileage",TblTransport[#All],2,FALSE))),"")</f>
        <v>0</v>
      </c>
      <c r="Y15" s="52">
        <v>0</v>
      </c>
    </row>
    <row r="16" spans="1:38" ht="20.55" customHeight="1" x14ac:dyDescent="0.3">
      <c r="B16" s="29"/>
      <c r="C16" s="30"/>
      <c r="D16" s="29"/>
      <c r="E16" s="31" t="str">
        <f>_xlfn.IFNA(IF(VLOOKUP(TblTrvlDetails[[#This Row],[Location]],TblDom[],2,FALSE)&lt;&gt;"International","D",IF(VLOOKUP(TblTrvlDetails[[#This Row],[Location]],TblDom[],2,FALSE)="International","I","")),"")</f>
        <v/>
      </c>
      <c r="F16"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6" s="32"/>
      <c r="H16" s="33">
        <v>0</v>
      </c>
      <c r="I16" s="33">
        <v>0</v>
      </c>
      <c r="J16" s="33">
        <v>0</v>
      </c>
      <c r="K16" s="33">
        <v>0</v>
      </c>
      <c r="L16"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6" s="34"/>
      <c r="N16" s="34"/>
      <c r="O16" s="30"/>
      <c r="P16" s="34"/>
      <c r="Q16" s="34"/>
      <c r="R16" s="34"/>
      <c r="S16" s="33">
        <f>IF(ISBLANK(TblTrvlDetails[[#This Row],[Location]]),0,IF(TblTrvlDetails[[#This Row],[D/I]]="I",VLOOKUP(TblTrvlDetails[[#This Row],[Location]],TblDom[],3,FALSE),VLOOKUP(TblTrvlDetails[[#This Row],[Location]],TblDom[],2,FALSE)))</f>
        <v>0</v>
      </c>
      <c r="T16"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6"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6"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6"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6" s="35">
        <f>IFERROR(SUM(L16:N16,P16:R16,(TblTrvlDetails[[#This Row],[Miles*]]*VLOOKUP("Car Mileage",TblTransport[#All],2,FALSE))),"")</f>
        <v>0</v>
      </c>
      <c r="Y16" s="52">
        <v>0</v>
      </c>
    </row>
    <row r="17" spans="2:25" ht="20.55" customHeight="1" x14ac:dyDescent="0.3">
      <c r="B17" s="29"/>
      <c r="C17" s="30"/>
      <c r="D17" s="29"/>
      <c r="E17" s="31" t="str">
        <f>_xlfn.IFNA(IF(VLOOKUP(TblTrvlDetails[[#This Row],[Location]],TblDom[],2,FALSE)&lt;&gt;"International","D",IF(VLOOKUP(TblTrvlDetails[[#This Row],[Location]],TblDom[],2,FALSE)="International","I","")),"")</f>
        <v/>
      </c>
      <c r="F17"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7" s="32"/>
      <c r="H17" s="33">
        <v>0</v>
      </c>
      <c r="I17" s="33">
        <v>0</v>
      </c>
      <c r="J17" s="33">
        <v>0</v>
      </c>
      <c r="K17" s="33">
        <v>0</v>
      </c>
      <c r="L17"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7" s="34"/>
      <c r="N17" s="34"/>
      <c r="O17" s="30"/>
      <c r="P17" s="34"/>
      <c r="Q17" s="34"/>
      <c r="R17" s="34"/>
      <c r="S17" s="33">
        <f>IF(ISBLANK(TblTrvlDetails[[#This Row],[Location]]),0,IF(TblTrvlDetails[[#This Row],[D/I]]="I",VLOOKUP(TblTrvlDetails[[#This Row],[Location]],TblDom[],3,FALSE),VLOOKUP(TblTrvlDetails[[#This Row],[Location]],TblDom[],2,FALSE)))</f>
        <v>0</v>
      </c>
      <c r="T17"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7"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7"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7"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7" s="35">
        <f>IFERROR(SUM(L17:N17,P17:R17,(TblTrvlDetails[[#This Row],[Miles*]]*VLOOKUP("Car Mileage",TblTransport[#All],2,FALSE))),"")</f>
        <v>0</v>
      </c>
      <c r="Y17" s="52">
        <v>0</v>
      </c>
    </row>
    <row r="18" spans="2:25" ht="20.55" customHeight="1" x14ac:dyDescent="0.3">
      <c r="B18" s="29"/>
      <c r="C18" s="30"/>
      <c r="D18" s="29"/>
      <c r="E18" s="31" t="str">
        <f>_xlfn.IFNA(IF(VLOOKUP(TblTrvlDetails[[#This Row],[Location]],TblDom[],2,FALSE)&lt;&gt;"International","D",IF(VLOOKUP(TblTrvlDetails[[#This Row],[Location]],TblDom[],2,FALSE)="International","I","")),"")</f>
        <v/>
      </c>
      <c r="F18"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8" s="32"/>
      <c r="H18" s="33">
        <v>0</v>
      </c>
      <c r="I18" s="33">
        <v>0</v>
      </c>
      <c r="J18" s="33">
        <v>0</v>
      </c>
      <c r="K18" s="33">
        <v>0</v>
      </c>
      <c r="L18"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8" s="34"/>
      <c r="N18" s="34"/>
      <c r="O18" s="30"/>
      <c r="P18" s="34"/>
      <c r="Q18" s="34"/>
      <c r="R18" s="34"/>
      <c r="S18" s="33">
        <f>IF(ISBLANK(TblTrvlDetails[[#This Row],[Location]]),0,IF(TblTrvlDetails[[#This Row],[D/I]]="I",VLOOKUP(TblTrvlDetails[[#This Row],[Location]],TblDom[],3,FALSE),VLOOKUP(TblTrvlDetails[[#This Row],[Location]],TblDom[],2,FALSE)))</f>
        <v>0</v>
      </c>
      <c r="T18"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8"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8"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8"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8" s="35">
        <f>IFERROR(SUM(L18:N18,P18:R18,(TblTrvlDetails[[#This Row],[Miles*]]*VLOOKUP("Car Mileage",TblTransport[#All],2,FALSE))),"")</f>
        <v>0</v>
      </c>
      <c r="Y18" s="52">
        <v>0</v>
      </c>
    </row>
    <row r="19" spans="2:25" ht="20.55" customHeight="1" x14ac:dyDescent="0.3">
      <c r="B19" s="29"/>
      <c r="C19" s="30"/>
      <c r="D19" s="29"/>
      <c r="E19" s="31" t="str">
        <f>_xlfn.IFNA(IF(VLOOKUP(TblTrvlDetails[[#This Row],[Location]],TblDom[],2,FALSE)&lt;&gt;"International","D",IF(VLOOKUP(TblTrvlDetails[[#This Row],[Location]],TblDom[],2,FALSE)="International","I","")),"")</f>
        <v/>
      </c>
      <c r="F19"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19" s="32"/>
      <c r="H19" s="33">
        <v>0</v>
      </c>
      <c r="I19" s="33">
        <v>0</v>
      </c>
      <c r="J19" s="33">
        <v>0</v>
      </c>
      <c r="K19" s="33">
        <v>0</v>
      </c>
      <c r="L19"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9" s="34"/>
      <c r="N19" s="34"/>
      <c r="O19" s="30"/>
      <c r="P19" s="34"/>
      <c r="Q19" s="34"/>
      <c r="R19" s="34"/>
      <c r="S19" s="33">
        <f>IF(ISBLANK(TblTrvlDetails[[#This Row],[Location]]),0,IF(TblTrvlDetails[[#This Row],[D/I]]="I",VLOOKUP(TblTrvlDetails[[#This Row],[Location]],TblDom[],3,FALSE),VLOOKUP(TblTrvlDetails[[#This Row],[Location]],TblDom[],2,FALSE)))</f>
        <v>0</v>
      </c>
      <c r="T19"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19"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19"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19"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19" s="35">
        <f>IFERROR(SUM(L19:N19,P19:R19,(TblTrvlDetails[[#This Row],[Miles*]]*VLOOKUP("Car Mileage",TblTransport[#All],2,FALSE))),"")</f>
        <v>0</v>
      </c>
      <c r="Y19" s="52">
        <v>0</v>
      </c>
    </row>
    <row r="20" spans="2:25" ht="20.55" customHeight="1" x14ac:dyDescent="0.3">
      <c r="B20" s="29"/>
      <c r="C20" s="30"/>
      <c r="D20" s="29"/>
      <c r="E20" s="31" t="str">
        <f>_xlfn.IFNA(IF(VLOOKUP(TblTrvlDetails[[#This Row],[Location]],TblDom[],2,FALSE)&lt;&gt;"International","D",IF(VLOOKUP(TblTrvlDetails[[#This Row],[Location]],TblDom[],2,FALSE)="International","I","")),"")</f>
        <v/>
      </c>
      <c r="F20"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0" s="32"/>
      <c r="H20" s="33">
        <v>0</v>
      </c>
      <c r="I20" s="33">
        <v>0</v>
      </c>
      <c r="J20" s="33">
        <v>0</v>
      </c>
      <c r="K20" s="33">
        <v>0</v>
      </c>
      <c r="L20"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0" s="34"/>
      <c r="N20" s="34"/>
      <c r="O20" s="30"/>
      <c r="P20" s="34"/>
      <c r="Q20" s="34"/>
      <c r="R20" s="34"/>
      <c r="S20" s="33">
        <f>IF(ISBLANK(TblTrvlDetails[[#This Row],[Location]]),0,IF(TblTrvlDetails[[#This Row],[D/I]]="I",VLOOKUP(TblTrvlDetails[[#This Row],[Location]],TblDom[],3,FALSE),VLOOKUP(TblTrvlDetails[[#This Row],[Location]],TblDom[],2,FALSE)))</f>
        <v>0</v>
      </c>
      <c r="T20"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0"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0"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0"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0" s="35">
        <f>IFERROR(SUM(L20:N20,P20:R20,(TblTrvlDetails[[#This Row],[Miles*]]*VLOOKUP("Car Mileage",TblTransport[#All],2,FALSE))),"")</f>
        <v>0</v>
      </c>
      <c r="Y20" s="52">
        <v>0</v>
      </c>
    </row>
    <row r="21" spans="2:25" ht="20.55" customHeight="1" x14ac:dyDescent="0.3">
      <c r="B21" s="29"/>
      <c r="C21" s="30"/>
      <c r="D21" s="29"/>
      <c r="E21" s="31" t="str">
        <f>_xlfn.IFNA(IF(VLOOKUP(TblTrvlDetails[[#This Row],[Location]],TblDom[],2,FALSE)&lt;&gt;"International","D",IF(VLOOKUP(TblTrvlDetails[[#This Row],[Location]],TblDom[],2,FALSE)="International","I","")),"")</f>
        <v/>
      </c>
      <c r="F21"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1" s="32"/>
      <c r="H21" s="33">
        <v>0</v>
      </c>
      <c r="I21" s="33">
        <v>0</v>
      </c>
      <c r="J21" s="33">
        <v>0</v>
      </c>
      <c r="K21" s="33">
        <v>0</v>
      </c>
      <c r="L21"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1" s="34"/>
      <c r="N21" s="34"/>
      <c r="O21" s="30"/>
      <c r="P21" s="34"/>
      <c r="Q21" s="34"/>
      <c r="R21" s="34"/>
      <c r="S21" s="33">
        <f>IF(ISBLANK(TblTrvlDetails[[#This Row],[Location]]),0,IF(TblTrvlDetails[[#This Row],[D/I]]="I",VLOOKUP(TblTrvlDetails[[#This Row],[Location]],TblDom[],3,FALSE),VLOOKUP(TblTrvlDetails[[#This Row],[Location]],TblDom[],2,FALSE)))</f>
        <v>0</v>
      </c>
      <c r="T21"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1"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1"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1"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1" s="35">
        <f>IFERROR(SUM(L21:N21,P21:R21,(TblTrvlDetails[[#This Row],[Miles*]]*VLOOKUP("Car Mileage",TblTransport[#All],2,FALSE))),"")</f>
        <v>0</v>
      </c>
      <c r="Y21" s="52">
        <v>0</v>
      </c>
    </row>
    <row r="22" spans="2:25" ht="20.55" customHeight="1" x14ac:dyDescent="0.3">
      <c r="B22" s="29"/>
      <c r="C22" s="30"/>
      <c r="D22" s="29"/>
      <c r="E22" s="31" t="str">
        <f>_xlfn.IFNA(IF(VLOOKUP(TblTrvlDetails[[#This Row],[Location]],TblDom[],2,FALSE)&lt;&gt;"International","D",IF(VLOOKUP(TblTrvlDetails[[#This Row],[Location]],TblDom[],2,FALSE)="International","I","")),"")</f>
        <v/>
      </c>
      <c r="F22"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2" s="32"/>
      <c r="H22" s="33">
        <v>0</v>
      </c>
      <c r="I22" s="33">
        <v>0</v>
      </c>
      <c r="J22" s="33">
        <v>0</v>
      </c>
      <c r="K22" s="33">
        <v>0</v>
      </c>
      <c r="L22"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2" s="34"/>
      <c r="N22" s="34"/>
      <c r="O22" s="30"/>
      <c r="P22" s="34"/>
      <c r="Q22" s="34"/>
      <c r="R22" s="34"/>
      <c r="S22" s="33">
        <f>IF(ISBLANK(TblTrvlDetails[[#This Row],[Location]]),0,IF(TblTrvlDetails[[#This Row],[D/I]]="I",VLOOKUP(TblTrvlDetails[[#This Row],[Location]],TblDom[],3,FALSE),VLOOKUP(TblTrvlDetails[[#This Row],[Location]],TblDom[],2,FALSE)))</f>
        <v>0</v>
      </c>
      <c r="T22"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2"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2"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2"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2" s="35">
        <f>IFERROR(SUM(L22:N22,P22:R22,(TblTrvlDetails[[#This Row],[Miles*]]*VLOOKUP("Car Mileage",TblTransport[#All],2,FALSE))),"")</f>
        <v>0</v>
      </c>
      <c r="Y22" s="52">
        <v>0</v>
      </c>
    </row>
    <row r="23" spans="2:25" ht="20.55" customHeight="1" x14ac:dyDescent="0.3">
      <c r="B23" s="29"/>
      <c r="C23" s="30"/>
      <c r="D23" s="29"/>
      <c r="E23" s="31" t="str">
        <f>_xlfn.IFNA(IF(VLOOKUP(TblTrvlDetails[[#This Row],[Location]],TblDom[],2,FALSE)&lt;&gt;"International","D",IF(VLOOKUP(TblTrvlDetails[[#This Row],[Location]],TblDom[],2,FALSE)="International","I","")),"")</f>
        <v/>
      </c>
      <c r="F23"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3" s="32"/>
      <c r="H23" s="33">
        <v>0</v>
      </c>
      <c r="I23" s="33">
        <v>0</v>
      </c>
      <c r="J23" s="33">
        <v>0</v>
      </c>
      <c r="K23" s="33">
        <v>0</v>
      </c>
      <c r="L23"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3" s="34"/>
      <c r="N23" s="34"/>
      <c r="O23" s="30"/>
      <c r="P23" s="34"/>
      <c r="Q23" s="34"/>
      <c r="R23" s="34"/>
      <c r="S23" s="33">
        <f>IF(ISBLANK(TblTrvlDetails[[#This Row],[Location]]),0,IF(TblTrvlDetails[[#This Row],[D/I]]="I",VLOOKUP(TblTrvlDetails[[#This Row],[Location]],TblDom[],3,FALSE),VLOOKUP(TblTrvlDetails[[#This Row],[Location]],TblDom[],2,FALSE)))</f>
        <v>0</v>
      </c>
      <c r="T23"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3"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3"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3"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3" s="35">
        <f>IFERROR(SUM(L23:N23,P23:R23,(TblTrvlDetails[[#This Row],[Miles*]]*VLOOKUP("Car Mileage",TblTransport[#All],2,FALSE))),"")</f>
        <v>0</v>
      </c>
      <c r="Y23" s="52">
        <v>0</v>
      </c>
    </row>
    <row r="24" spans="2:25" ht="20.55" customHeight="1" x14ac:dyDescent="0.3">
      <c r="B24" s="29"/>
      <c r="C24" s="30"/>
      <c r="D24" s="29"/>
      <c r="E24" s="31" t="str">
        <f>_xlfn.IFNA(IF(VLOOKUP(TblTrvlDetails[[#This Row],[Location]],TblDom[],2,FALSE)&lt;&gt;"International","D",IF(VLOOKUP(TblTrvlDetails[[#This Row],[Location]],TblDom[],2,FALSE)="International","I","")),"")</f>
        <v/>
      </c>
      <c r="F24"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4" s="32"/>
      <c r="H24" s="33">
        <v>0</v>
      </c>
      <c r="I24" s="33">
        <v>0</v>
      </c>
      <c r="J24" s="33">
        <v>0</v>
      </c>
      <c r="K24" s="33">
        <v>0</v>
      </c>
      <c r="L24"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4" s="34"/>
      <c r="N24" s="34"/>
      <c r="O24" s="30"/>
      <c r="P24" s="34"/>
      <c r="Q24" s="34"/>
      <c r="R24" s="34"/>
      <c r="S24" s="33">
        <f>IF(ISBLANK(TblTrvlDetails[[#This Row],[Location]]),0,IF(TblTrvlDetails[[#This Row],[D/I]]="I",VLOOKUP(TblTrvlDetails[[#This Row],[Location]],TblDom[],3,FALSE),VLOOKUP(TblTrvlDetails[[#This Row],[Location]],TblDom[],2,FALSE)))</f>
        <v>0</v>
      </c>
      <c r="T24"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4"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4"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4"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4" s="35">
        <f>IFERROR(SUM(L24:N24,P24:R24,(TblTrvlDetails[[#This Row],[Miles*]]*VLOOKUP("Car Mileage",TblTransport[#All],2,FALSE))),"")</f>
        <v>0</v>
      </c>
      <c r="Y24" s="52">
        <v>0</v>
      </c>
    </row>
    <row r="25" spans="2:25" ht="20.55" customHeight="1" x14ac:dyDescent="0.3">
      <c r="B25" s="29"/>
      <c r="C25" s="30"/>
      <c r="D25" s="29"/>
      <c r="E25" s="31" t="str">
        <f>_xlfn.IFNA(IF(VLOOKUP(TblTrvlDetails[[#This Row],[Location]],TblDom[],2,FALSE)&lt;&gt;"International","D",IF(VLOOKUP(TblTrvlDetails[[#This Row],[Location]],TblDom[],2,FALSE)="International","I","")),"")</f>
        <v/>
      </c>
      <c r="F25"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5" s="32"/>
      <c r="H25" s="33">
        <v>0</v>
      </c>
      <c r="I25" s="33">
        <v>0</v>
      </c>
      <c r="J25" s="33">
        <v>0</v>
      </c>
      <c r="K25" s="33">
        <v>0</v>
      </c>
      <c r="L25"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5" s="34"/>
      <c r="N25" s="34"/>
      <c r="O25" s="30"/>
      <c r="P25" s="34"/>
      <c r="Q25" s="34"/>
      <c r="R25" s="34"/>
      <c r="S25" s="33">
        <f>IF(ISBLANK(TblTrvlDetails[[#This Row],[Location]]),0,IF(TblTrvlDetails[[#This Row],[D/I]]="I",VLOOKUP(TblTrvlDetails[[#This Row],[Location]],TblDom[],3,FALSE),VLOOKUP(TblTrvlDetails[[#This Row],[Location]],TblDom[],2,FALSE)))</f>
        <v>0</v>
      </c>
      <c r="T25"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5"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5"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5"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5" s="35">
        <f>IFERROR(SUM(L25:N25,P25:R25,(TblTrvlDetails[[#This Row],[Miles*]]*VLOOKUP("Car Mileage",TblTransport[#All],2,FALSE))),"")</f>
        <v>0</v>
      </c>
      <c r="Y25" s="52">
        <v>0</v>
      </c>
    </row>
    <row r="26" spans="2:25" ht="20.55" customHeight="1" x14ac:dyDescent="0.3">
      <c r="B26" s="29"/>
      <c r="C26" s="30"/>
      <c r="D26" s="29"/>
      <c r="E26" s="31" t="str">
        <f>_xlfn.IFNA(IF(VLOOKUP(TblTrvlDetails[[#This Row],[Location]],TblDom[],2,FALSE)&lt;&gt;"International","D",IF(VLOOKUP(TblTrvlDetails[[#This Row],[Location]],TblDom[],2,FALSE)="International","I","")),"")</f>
        <v/>
      </c>
      <c r="F26"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6" s="32"/>
      <c r="H26" s="33">
        <v>0</v>
      </c>
      <c r="I26" s="33">
        <v>0</v>
      </c>
      <c r="J26" s="33">
        <v>0</v>
      </c>
      <c r="K26" s="33">
        <v>0</v>
      </c>
      <c r="L26"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6" s="34"/>
      <c r="N26" s="34"/>
      <c r="O26" s="30"/>
      <c r="P26" s="34"/>
      <c r="Q26" s="34"/>
      <c r="R26" s="34"/>
      <c r="S26" s="33">
        <f>IF(ISBLANK(TblTrvlDetails[[#This Row],[Location]]),0,IF(TblTrvlDetails[[#This Row],[D/I]]="I",VLOOKUP(TblTrvlDetails[[#This Row],[Location]],TblDom[],3,FALSE),VLOOKUP(TblTrvlDetails[[#This Row],[Location]],TblDom[],2,FALSE)))</f>
        <v>0</v>
      </c>
      <c r="T26"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6"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6"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6"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6" s="35">
        <f>IFERROR(SUM(L26:N26,P26:R26,(TblTrvlDetails[[#This Row],[Miles*]]*VLOOKUP("Car Mileage",TblTransport[#All],2,FALSE))),"")</f>
        <v>0</v>
      </c>
      <c r="Y26" s="52">
        <v>0</v>
      </c>
    </row>
    <row r="27" spans="2:25" ht="20.55" customHeight="1" x14ac:dyDescent="0.3">
      <c r="B27" s="29"/>
      <c r="C27" s="30"/>
      <c r="D27" s="29"/>
      <c r="E27" s="31" t="str">
        <f>_xlfn.IFNA(IF(VLOOKUP(TblTrvlDetails[[#This Row],[Location]],TblDom[],2,FALSE)&lt;&gt;"International","D",IF(VLOOKUP(TblTrvlDetails[[#This Row],[Location]],TblDom[],2,FALSE)="International","I","")),"")</f>
        <v/>
      </c>
      <c r="F27"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7" s="32"/>
      <c r="H27" s="33">
        <v>0</v>
      </c>
      <c r="I27" s="33">
        <v>0</v>
      </c>
      <c r="J27" s="33">
        <v>0</v>
      </c>
      <c r="K27" s="33">
        <v>0</v>
      </c>
      <c r="L27"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7" s="34"/>
      <c r="N27" s="34"/>
      <c r="O27" s="30"/>
      <c r="P27" s="34"/>
      <c r="Q27" s="34"/>
      <c r="R27" s="34"/>
      <c r="S27" s="33">
        <f>IF(ISBLANK(TblTrvlDetails[[#This Row],[Location]]),0,IF(TblTrvlDetails[[#This Row],[D/I]]="I",VLOOKUP(TblTrvlDetails[[#This Row],[Location]],TblDom[],3,FALSE),VLOOKUP(TblTrvlDetails[[#This Row],[Location]],TblDom[],2,FALSE)))</f>
        <v>0</v>
      </c>
      <c r="T27"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7"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7"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7"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7" s="35">
        <f>IFERROR(SUM(L27:N27,P27:R27,(TblTrvlDetails[[#This Row],[Miles*]]*VLOOKUP("Car Mileage",TblTransport[#All],2,FALSE))),"")</f>
        <v>0</v>
      </c>
      <c r="Y27" s="52">
        <v>0</v>
      </c>
    </row>
    <row r="28" spans="2:25" ht="20.55" customHeight="1" x14ac:dyDescent="0.3">
      <c r="B28" s="29"/>
      <c r="C28" s="30"/>
      <c r="D28" s="29"/>
      <c r="E28" s="31" t="str">
        <f>_xlfn.IFNA(IF(VLOOKUP(TblTrvlDetails[[#This Row],[Location]],TblDom[],2,FALSE)&lt;&gt;"International","D",IF(VLOOKUP(TblTrvlDetails[[#This Row],[Location]],TblDom[],2,FALSE)="International","I","")),"")</f>
        <v/>
      </c>
      <c r="F28"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8" s="32"/>
      <c r="H28" s="33">
        <v>0</v>
      </c>
      <c r="I28" s="33">
        <v>0</v>
      </c>
      <c r="J28" s="33">
        <v>0</v>
      </c>
      <c r="K28" s="33">
        <v>0</v>
      </c>
      <c r="L28"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8" s="34"/>
      <c r="N28" s="34"/>
      <c r="O28" s="30"/>
      <c r="P28" s="34"/>
      <c r="Q28" s="34"/>
      <c r="R28" s="34"/>
      <c r="S28" s="33">
        <f>IF(ISBLANK(TblTrvlDetails[[#This Row],[Location]]),0,IF(TblTrvlDetails[[#This Row],[D/I]]="I",VLOOKUP(TblTrvlDetails[[#This Row],[Location]],TblDom[],3,FALSE),VLOOKUP(TblTrvlDetails[[#This Row],[Location]],TblDom[],2,FALSE)))</f>
        <v>0</v>
      </c>
      <c r="T28"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8"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8"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8"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8" s="35">
        <f>IFERROR(SUM(L28:N28,P28:R28,(TblTrvlDetails[[#This Row],[Miles*]]*VLOOKUP("Car Mileage",TblTransport[#All],2,FALSE))),"")</f>
        <v>0</v>
      </c>
      <c r="Y28" s="52">
        <v>0</v>
      </c>
    </row>
    <row r="29" spans="2:25" ht="20.55" customHeight="1" x14ac:dyDescent="0.3">
      <c r="B29" s="29"/>
      <c r="C29" s="30"/>
      <c r="D29" s="29"/>
      <c r="E29" s="31" t="str">
        <f>_xlfn.IFNA(IF(VLOOKUP(TblTrvlDetails[[#This Row],[Location]],TblDom[],2,FALSE)&lt;&gt;"International","D",IF(VLOOKUP(TblTrvlDetails[[#This Row],[Location]],TblDom[],2,FALSE)="International","I","")),"")</f>
        <v/>
      </c>
      <c r="F29" s="31">
        <f>IFERROR(
IF(AND(ISBLANK(TblTrvlDetails[[#This Row],[Rate Type]])),0,(
IF((TblTrvlDetails[[#This Row],[Rate Type]])="Not Claiming Per Diem",0,(
IF(AND(TblTrvlDetails[[#This Row],[Rate Type]]=Data!$AA$4,(OR(ISBLANK(TblTrvlDetails[[#This Row],[Location]]),VLOOKUP(TblTrvlDetails[[#This Row],[Location]],TblDom[],2,FALSE)="International"))), VLOOKUP(TblTrvlDetails[[#This Row],[Location]],TblDom[],3,FALSE)*0.75,
IF(AND(TblTrvlDetails[[#This Row],[Rate Type]]=Data!$AA$4,(OR(ISBLANK(TblTrvlDetails[[#This Row],[Location]]),VLOOKUP(TblTrvlDetails[[#This Row],[Location]],TblDom[],2,FALSE)&lt;=79))), VLOOKUP(TblTrvlDetails[[#This Row],[Location]],TblDom[],2,FALSE)*0.75,
IF(AND(TblTrvlDetails[[#This Row],[Rate Type]]=Data!$AA$5,(OR(ISBLANK(TblTrvlDetails[[#This Row],[Location]]),VLOOKUP(TblTrvlDetails[[#This Row],[Location]],TblDom[],2,FALSE)="International"))), VLOOKUP(TblTrvlDetails[[#This Row],[Location]],TblDom[],3,FALSE),
IF(AND(TblTrvlDetails[[#This Row],[Rate Type]]=Data!$AA$5,(OR(ISBLANK(TblTrvlDetails[[#This Row],[Location]]),VLOOKUP(TblTrvlDetails[[#This Row],[Location]],TblDom[],2,FALSE)&lt;=79))), VLOOKUP(TblTrvlDetails[[#This Row],[Location]],TblDom[],2,FALSE))))))))),0)</f>
        <v>0</v>
      </c>
      <c r="G29" s="32"/>
      <c r="H29" s="33">
        <v>0</v>
      </c>
      <c r="I29" s="33">
        <v>0</v>
      </c>
      <c r="J29" s="33">
        <v>0</v>
      </c>
      <c r="K29" s="33">
        <v>0</v>
      </c>
      <c r="L29" s="31">
        <f>IFERROR(SUM(IF(TblTrvlDetails[[#This Row],[Personal Day?
Yes =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9" s="34"/>
      <c r="N29" s="34"/>
      <c r="O29" s="30"/>
      <c r="P29" s="34"/>
      <c r="Q29" s="34"/>
      <c r="R29" s="34"/>
      <c r="S29" s="33">
        <f>IF(ISBLANK(TblTrvlDetails[[#This Row],[Location]]),0,IF(TblTrvlDetails[[#This Row],[D/I]]="I",VLOOKUP(TblTrvlDetails[[#This Row],[Location]],TblDom[],3,FALSE),VLOOKUP(TblTrvlDetails[[#This Row],[Location]],TblDom[],2,FALSE)))</f>
        <v>0</v>
      </c>
      <c r="T29" s="53">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Type]]=Data!$AA$4),VLOOKUP(TblTrvlDetails[[#This Row],[Full Amt]],TblIntl[],2,FALSE),
IF(AND(TblTrvlDetails[[#This Row],[D/I]]="I",TblTrvlDetails[[#This Row],[M&amp;IE Rates/Day
based on Rate Type]]&lt;=265,TblTrvlDetails[[#This Row],[Rate Type]]=Data!$AA$5),VLOOKUP(TblTrvlDetails[[#This Row],[Full Amt]],TblIntl[],2,FALSE),
IF(AND(TblTrvlDetails[[#This Row],[D/I]]="D",TblTrvlDetails[[#This Row],[Rate Type]]=Data!$AA$4),VLOOKUP(TblTrvlDetails[[#This Row],[Full Amt]],TblAllRates[#All],2,FALSE),
IF(AND(TblTrvlDetails[[#This Row],[D/I]]="D",TblTrvlDetails[[#This Row],[Rate Type]]=Data!$AA$5),VLOOKUP(TblTrvlDetails[[#This Row],[Full Amt]],TblAllRates[#All],2,FALSE),0)))))),0)</f>
        <v>0</v>
      </c>
      <c r="U29" s="53">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Type]]=Data!$AA$4),VLOOKUP(TblTrvlDetails[[#This Row],[Full Amt]],TblIntl[],3,FALSE),
IF(AND(TblTrvlDetails[[#This Row],[D/I]]="I",TblTrvlDetails[[#This Row],[M&amp;IE Rates/Day
based on Rate Type]]&lt;=265,TblTrvlDetails[[#This Row],[Rate Type]]=Data!$AA$5),VLOOKUP(TblTrvlDetails[[#This Row],[Full Amt]],TblIntl[],3,FALSE),
IF(AND(TblTrvlDetails[[#This Row],[D/I]]="D",TblTrvlDetails[[#This Row],[Rate Type]]=Data!$AA$4),VLOOKUP(TblTrvlDetails[[#This Row],[Full Amt]],TblAllRates[#All],3,FALSE),
IF(AND(TblTrvlDetails[[#This Row],[D/I]]="D",TblTrvlDetails[[#This Row],[Rate Type]]=Data!$AA$5),VLOOKUP(TblTrvlDetails[[#This Row],[Full Amt]],TblAllRates[#All],3,FALSE),0)))))),0)</f>
        <v>0</v>
      </c>
      <c r="V29" s="53">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Type]]=Data!$AA$4),VLOOKUP(TblTrvlDetails[[#This Row],[Full Amt]],TblIntl[],4,FALSE),
IF(AND(TblTrvlDetails[[#This Row],[D/I]]="I",TblTrvlDetails[[#This Row],[M&amp;IE Rates/Day
based on Rate Type]]&lt;=265,TblTrvlDetails[[#This Row],[Rate Type]]=Data!$AA$5),VLOOKUP(TblTrvlDetails[[#This Row],[Full Amt]],TblIntl[],4,FALSE),
IF(AND(TblTrvlDetails[[#This Row],[D/I]]="D",TblTrvlDetails[[#This Row],[Rate Type]]=Data!$AA$4),VLOOKUP(TblTrvlDetails[[#This Row],[Full Amt]],TblAllRates[#All],4,FALSE),
IF(AND(TblTrvlDetails[[#This Row],[D/I]]="D",TblTrvlDetails[[#This Row],[Rate Type]]=Data!$AA$5),VLOOKUP(TblTrvlDetails[[#This Row],[Full Amt]],TblAllRates[#All],4,FALSE),0)))))),0)</f>
        <v>0</v>
      </c>
      <c r="W29" s="31">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Type]]=Data!$AA$4),VLOOKUP(TblTrvlDetails[[#This Row],[Full Amt]],TblIntl[],5,FALSE),
IF(AND(TblTrvlDetails[[#This Row],[D/I]]="I",TblTrvlDetails[[#This Row],[M&amp;IE Rates/Day
based on Rate Type]]&lt;=265,TblTrvlDetails[[#This Row],[Rate Type]]=Data!$AA$5),VLOOKUP(TblTrvlDetails[[#This Row],[Full Amt]],TblIntl[],5,FALSE),
IF(AND(TblTrvlDetails[[#This Row],[D/I]]="D",TblTrvlDetails[[#This Row],[Rate Type]]=Data!$AA$4),VLOOKUP(TblTrvlDetails[[#This Row],[Full Amt]],TblAllRates[#All],5,FALSE),
IF(AND(TblTrvlDetails[[#This Row],[D/I]]="D",TblTrvlDetails[[#This Row],[Rate Type]]=Data!$AA$5),VLOOKUP(TblTrvlDetails[[#This Row],[Full Amt]],TblAllRates[#All],5,FALSE),0)))))),0)</f>
        <v>0</v>
      </c>
      <c r="X29" s="35">
        <f>IFERROR(SUM(L29:N29,P29:R29,(TblTrvlDetails[[#This Row],[Miles*]]*VLOOKUP("Car Mileage",TblTransport[#All],2,FALSE))),"")</f>
        <v>0</v>
      </c>
      <c r="Y29" s="52">
        <v>0</v>
      </c>
    </row>
  </sheetData>
  <sheetProtection sheet="1" objects="1" scenarios="1"/>
  <mergeCells count="15">
    <mergeCell ref="Q10:R11"/>
    <mergeCell ref="X10:Y11"/>
    <mergeCell ref="F11:P11"/>
    <mergeCell ref="F7:H8"/>
    <mergeCell ref="F9:H9"/>
    <mergeCell ref="J1:Y9"/>
    <mergeCell ref="A3:A4"/>
    <mergeCell ref="F10:I10"/>
    <mergeCell ref="F6:I6"/>
    <mergeCell ref="I13:K13"/>
    <mergeCell ref="C3:D3"/>
    <mergeCell ref="C4:D4"/>
    <mergeCell ref="G3:H3"/>
    <mergeCell ref="G5:H5"/>
    <mergeCell ref="G4:H4"/>
  </mergeCells>
  <phoneticPr fontId="10" type="noConversion"/>
  <dataValidations count="1">
    <dataValidation type="list" allowBlank="1" showInputMessage="1" showErrorMessage="1" sqref="B15:B29" xr:uid="{F15AC928-CC7A-4E74-B9C1-4B01E9C723CE}">
      <formula1>$B$7:$B$11</formula1>
    </dataValidation>
  </dataValidations>
  <hyperlinks>
    <hyperlink ref="F7:H8" r:id="rId1" display="*Look up your continental US per diem rates by going to the GSA website and entering the city &amp; state." xr:uid="{AA1B15DE-0904-4770-9F98-9A81B8B89389}"/>
    <hyperlink ref="F9:H9" r:id="rId2" display="**For Alaska/Hawaii/US territories, look up your per diem rates by going to the DoD website and searching under OCONUS." xr:uid="{7F71151A-50D2-476F-AE40-181B963A2CF2}"/>
    <hyperlink ref="F10:I10" r:id="rId3" display="*For international rates, visit the US Department of State website." xr:uid="{F9B09C9E-1283-4C6E-95A5-51BE0C66F52D}"/>
  </hyperlinks>
  <printOptions horizontalCentered="1"/>
  <pageMargins left="0.25" right="0.25" top="0.75" bottom="0.25" header="0.3" footer="0.05"/>
  <pageSetup scale="63" orientation="landscape" r:id="rId4"/>
  <headerFooter>
    <oddHeader>&amp;L&amp;G</oddHeader>
    <oddFooter>&amp;L&amp;"-,Italic"&amp;9Version 2 - 11/13/23&amp;R&amp;"-,Italic"&amp;9&amp;D&amp;T</oddFooter>
  </headerFooter>
  <legacyDrawingHF r:id="rId5"/>
  <tableParts count="2">
    <tablePart r:id="rId6"/>
    <tablePart r:id="rId7"/>
  </tableParts>
  <extLst>
    <ext xmlns:x14="http://schemas.microsoft.com/office/spreadsheetml/2009/9/main" uri="{CCE6A557-97BC-4b89-ADB6-D9C93CAAB3DF}">
      <x14:dataValidations xmlns:xm="http://schemas.microsoft.com/office/excel/2006/main" count="2">
        <x14:dataValidation type="list" allowBlank="1" showInputMessage="1" showErrorMessage="1" xr:uid="{0ACE33F9-43E9-4BFC-9DCA-CDC786D70A66}">
          <x14:formula1>
            <xm:f>Data!$P$4:$P$9</xm:f>
          </x14:formula1>
          <xm:sqref>C7:C11</xm:sqref>
        </x14:dataValidation>
        <x14:dataValidation type="list" allowBlank="1" showInputMessage="1" showErrorMessage="1" xr:uid="{E0108D65-8053-483B-9BF2-E01394D20001}">
          <x14:formula1>
            <xm:f>Data!$AA$4:$AA$6</xm:f>
          </x14:formula1>
          <xm:sqref>C15:C29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21989-85AE-4CF6-ACF1-6FEBDF3930C4}">
  <sheetPr>
    <tabColor theme="9" tint="0.59999389629810485"/>
  </sheetPr>
  <dimension ref="A2:B25"/>
  <sheetViews>
    <sheetView showGridLines="0" workbookViewId="0">
      <selection activeCell="B17" sqref="B17"/>
    </sheetView>
  </sheetViews>
  <sheetFormatPr defaultRowHeight="14.4" x14ac:dyDescent="0.3"/>
  <cols>
    <col min="2" max="2" width="127.44140625" customWidth="1"/>
  </cols>
  <sheetData>
    <row r="2" spans="1:2" ht="18" x14ac:dyDescent="0.35">
      <c r="B2" s="2" t="s">
        <v>79</v>
      </c>
    </row>
    <row r="3" spans="1:2" ht="16.05" customHeight="1" x14ac:dyDescent="0.3">
      <c r="B3" s="72" t="s">
        <v>78</v>
      </c>
    </row>
    <row r="4" spans="1:2" x14ac:dyDescent="0.3">
      <c r="A4" s="73"/>
      <c r="B4" s="73"/>
    </row>
    <row r="5" spans="1:2" x14ac:dyDescent="0.3">
      <c r="A5" s="73">
        <v>1</v>
      </c>
      <c r="B5" s="74" t="s">
        <v>63</v>
      </c>
    </row>
    <row r="6" spans="1:2" x14ac:dyDescent="0.3">
      <c r="A6" s="73">
        <v>2</v>
      </c>
      <c r="B6" s="74" t="s">
        <v>64</v>
      </c>
    </row>
    <row r="7" spans="1:2" x14ac:dyDescent="0.3">
      <c r="A7" s="73">
        <v>3</v>
      </c>
      <c r="B7" s="74" t="s">
        <v>65</v>
      </c>
    </row>
    <row r="8" spans="1:2" ht="28.8" x14ac:dyDescent="0.3">
      <c r="A8" s="73">
        <v>4</v>
      </c>
      <c r="B8" s="75" t="s">
        <v>66</v>
      </c>
    </row>
    <row r="9" spans="1:2" x14ac:dyDescent="0.3">
      <c r="A9" s="73">
        <v>5</v>
      </c>
      <c r="B9" s="76" t="s">
        <v>67</v>
      </c>
    </row>
    <row r="10" spans="1:2" x14ac:dyDescent="0.3">
      <c r="A10" s="73">
        <v>6</v>
      </c>
      <c r="B10" s="77" t="s">
        <v>68</v>
      </c>
    </row>
    <row r="11" spans="1:2" x14ac:dyDescent="0.3">
      <c r="A11" s="73">
        <v>7</v>
      </c>
      <c r="B11" s="78" t="s">
        <v>69</v>
      </c>
    </row>
    <row r="12" spans="1:2" ht="28.8" x14ac:dyDescent="0.3">
      <c r="A12" s="73">
        <v>8</v>
      </c>
      <c r="B12" s="78" t="s">
        <v>70</v>
      </c>
    </row>
    <row r="13" spans="1:2" x14ac:dyDescent="0.3">
      <c r="A13" s="73">
        <v>9</v>
      </c>
      <c r="B13" s="78" t="s">
        <v>71</v>
      </c>
    </row>
    <row r="14" spans="1:2" x14ac:dyDescent="0.3">
      <c r="A14" s="73">
        <v>10</v>
      </c>
      <c r="B14" s="78" t="s">
        <v>72</v>
      </c>
    </row>
    <row r="15" spans="1:2" ht="43.2" x14ac:dyDescent="0.3">
      <c r="A15" s="73">
        <v>11</v>
      </c>
      <c r="B15" s="78" t="s">
        <v>73</v>
      </c>
    </row>
    <row r="16" spans="1:2" x14ac:dyDescent="0.3">
      <c r="A16" s="73">
        <v>12</v>
      </c>
      <c r="B16" s="78" t="s">
        <v>74</v>
      </c>
    </row>
    <row r="17" spans="1:2" x14ac:dyDescent="0.3">
      <c r="A17" s="73">
        <v>13</v>
      </c>
      <c r="B17" s="78" t="s">
        <v>152</v>
      </c>
    </row>
    <row r="18" spans="1:2" x14ac:dyDescent="0.3">
      <c r="A18" s="73">
        <v>14</v>
      </c>
      <c r="B18" s="78" t="s">
        <v>75</v>
      </c>
    </row>
    <row r="19" spans="1:2" x14ac:dyDescent="0.3">
      <c r="A19" s="73">
        <v>15</v>
      </c>
      <c r="B19" s="78" t="s">
        <v>76</v>
      </c>
    </row>
    <row r="20" spans="1:2" x14ac:dyDescent="0.3">
      <c r="A20" s="73">
        <v>16</v>
      </c>
      <c r="B20" s="78" t="s">
        <v>82</v>
      </c>
    </row>
    <row r="21" spans="1:2" x14ac:dyDescent="0.3">
      <c r="A21" s="73">
        <v>17</v>
      </c>
      <c r="B21" s="78" t="s">
        <v>151</v>
      </c>
    </row>
    <row r="22" spans="1:2" x14ac:dyDescent="0.3">
      <c r="A22" s="73"/>
    </row>
    <row r="23" spans="1:2" x14ac:dyDescent="0.3">
      <c r="A23" s="73"/>
      <c r="B23" s="72" t="s">
        <v>62</v>
      </c>
    </row>
    <row r="24" spans="1:2" x14ac:dyDescent="0.3">
      <c r="A24" s="73"/>
    </row>
    <row r="25" spans="1:2" x14ac:dyDescent="0.3">
      <c r="A25" s="73"/>
    </row>
  </sheetData>
  <sheetProtection sheet="1" objects="1" scenarios="1"/>
  <hyperlinks>
    <hyperlink ref="B23" r:id="rId1" display="For conversion rates, refer to OANDA Currency. Converter." xr:uid="{FD953AAB-A370-4872-8A21-AB123560FC52}"/>
    <hyperlink ref="B8" r:id="rId2" xr:uid="{4B3B0177-ED34-469C-843C-7C9DB96B508E}"/>
    <hyperlink ref="B9" r:id="rId3" xr:uid="{3193AD67-3750-4772-B502-7BB2A4D0D3C2}"/>
    <hyperlink ref="B10" r:id="rId4" display="5  Search the Dept of State site for the international M&amp;IE per diem rates. Enter the resulting value in column 3 of the Location table." xr:uid="{07168F88-586E-4847-ABEB-4F5E3C836C98}"/>
    <hyperlink ref="B3" r:id="rId5" xr:uid="{A1BF12FF-B12C-4A72-A2EF-D2735E1E00E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showGridLines="0" showRowColHeaders="0" workbookViewId="0">
      <selection activeCell="B5" sqref="B5"/>
    </sheetView>
  </sheetViews>
  <sheetFormatPr defaultRowHeight="14.4" x14ac:dyDescent="0.3"/>
  <cols>
    <col min="1" max="1" width="9.21875" customWidth="1"/>
    <col min="2" max="2" width="49.77734375" customWidth="1"/>
    <col min="3" max="3" width="10.44140625" bestFit="1" customWidth="1"/>
  </cols>
  <sheetData>
    <row r="1" spans="1:3" x14ac:dyDescent="0.3">
      <c r="A1" s="62" t="s">
        <v>47</v>
      </c>
      <c r="B1" s="63" t="s">
        <v>50</v>
      </c>
      <c r="C1" s="57" t="s">
        <v>51</v>
      </c>
    </row>
    <row r="2" spans="1:3" x14ac:dyDescent="0.3">
      <c r="A2" s="59">
        <v>1</v>
      </c>
      <c r="B2" s="58" t="s">
        <v>48</v>
      </c>
      <c r="C2" s="61">
        <v>45236</v>
      </c>
    </row>
    <row r="3" spans="1:3" x14ac:dyDescent="0.3">
      <c r="A3" s="59">
        <v>2</v>
      </c>
      <c r="B3" s="58" t="s">
        <v>49</v>
      </c>
      <c r="C3" s="61">
        <v>45243</v>
      </c>
    </row>
    <row r="4" spans="1:3" x14ac:dyDescent="0.3">
      <c r="A4" s="59">
        <v>3</v>
      </c>
      <c r="B4" s="58" t="s">
        <v>52</v>
      </c>
      <c r="C4" s="61">
        <v>45271</v>
      </c>
    </row>
    <row r="5" spans="1:3" x14ac:dyDescent="0.3">
      <c r="A5" s="59">
        <v>4</v>
      </c>
      <c r="B5" s="58" t="s">
        <v>53</v>
      </c>
      <c r="C5" s="61">
        <v>45280</v>
      </c>
    </row>
    <row r="6" spans="1:3" x14ac:dyDescent="0.3">
      <c r="A6" s="59"/>
      <c r="B6" s="58"/>
      <c r="C6" s="60"/>
    </row>
    <row r="7" spans="1:3" x14ac:dyDescent="0.3">
      <c r="A7" s="59"/>
      <c r="B7" s="58"/>
      <c r="C7" s="60"/>
    </row>
    <row r="8" spans="1:3" x14ac:dyDescent="0.3">
      <c r="A8" s="59"/>
      <c r="B8" s="58"/>
      <c r="C8" s="60"/>
    </row>
    <row r="9" spans="1:3" x14ac:dyDescent="0.3">
      <c r="A9" s="59"/>
      <c r="B9" s="58"/>
      <c r="C9" s="60"/>
    </row>
    <row r="10" spans="1:3" x14ac:dyDescent="0.3">
      <c r="A10" s="59"/>
      <c r="B10" s="58"/>
      <c r="C10" s="60"/>
    </row>
    <row r="11" spans="1:3" x14ac:dyDescent="0.3">
      <c r="A11" s="59"/>
      <c r="B11" s="58"/>
      <c r="C11" s="60"/>
    </row>
    <row r="12" spans="1:3" x14ac:dyDescent="0.3">
      <c r="A12" s="59"/>
      <c r="B12" s="58"/>
      <c r="C12" s="60"/>
    </row>
    <row r="13" spans="1:3" x14ac:dyDescent="0.3">
      <c r="A13" s="59"/>
      <c r="B13" s="58"/>
      <c r="C13" s="60"/>
    </row>
    <row r="14" spans="1:3" x14ac:dyDescent="0.3">
      <c r="A14" s="56"/>
      <c r="B14" s="64"/>
      <c r="C14" s="55"/>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A269"/>
  <sheetViews>
    <sheetView showGridLines="0" topLeftCell="D1" workbookViewId="0">
      <selection activeCell="Y9" sqref="Y9"/>
    </sheetView>
  </sheetViews>
  <sheetFormatPr defaultRowHeight="14.4" x14ac:dyDescent="0.3"/>
  <cols>
    <col min="1" max="1" width="11.6640625" hidden="1" customWidth="1"/>
    <col min="2" max="3" width="0" hidden="1" customWidth="1"/>
    <col min="4" max="4" width="13.6640625" style="24" customWidth="1"/>
    <col min="5" max="7" width="13.33203125" customWidth="1"/>
    <col min="8" max="8" width="13.88671875" customWidth="1"/>
    <col min="10" max="14" width="14.33203125" hidden="1" customWidth="1"/>
    <col min="24" max="24" width="15.77734375" customWidth="1"/>
    <col min="25" max="25" width="10.33203125" customWidth="1"/>
    <col min="27" max="27" width="22.109375" customWidth="1"/>
  </cols>
  <sheetData>
    <row r="1" spans="1:27" ht="15.6" x14ac:dyDescent="0.3">
      <c r="D1" s="25" t="s">
        <v>23</v>
      </c>
      <c r="P1" s="1" t="s">
        <v>24</v>
      </c>
      <c r="X1" t="s">
        <v>27</v>
      </c>
    </row>
    <row r="3" spans="1:27" x14ac:dyDescent="0.3">
      <c r="A3" s="3" t="s">
        <v>14</v>
      </c>
      <c r="D3" s="22" t="s">
        <v>11</v>
      </c>
      <c r="E3" s="9" t="s">
        <v>0</v>
      </c>
      <c r="F3" s="9" t="s">
        <v>1</v>
      </c>
      <c r="G3" s="9" t="s">
        <v>2</v>
      </c>
      <c r="H3" s="10" t="s">
        <v>12</v>
      </c>
      <c r="J3" s="4" t="s">
        <v>11</v>
      </c>
      <c r="K3" s="4" t="s">
        <v>0</v>
      </c>
      <c r="L3" s="4" t="s">
        <v>1</v>
      </c>
      <c r="M3" s="4" t="s">
        <v>2</v>
      </c>
      <c r="N3" s="4" t="s">
        <v>12</v>
      </c>
      <c r="P3" s="3" t="s">
        <v>14</v>
      </c>
      <c r="Q3" s="3" t="s">
        <v>20</v>
      </c>
      <c r="R3" s="3" t="s">
        <v>1</v>
      </c>
      <c r="S3" s="3" t="s">
        <v>2</v>
      </c>
      <c r="T3" s="3" t="s">
        <v>19</v>
      </c>
      <c r="U3" s="3" t="s">
        <v>9</v>
      </c>
      <c r="X3" t="s">
        <v>28</v>
      </c>
      <c r="Y3" t="s">
        <v>32</v>
      </c>
      <c r="AA3" t="s">
        <v>16</v>
      </c>
    </row>
    <row r="4" spans="1:27" x14ac:dyDescent="0.3">
      <c r="A4" s="3">
        <v>59</v>
      </c>
      <c r="D4" s="23" t="s">
        <v>13</v>
      </c>
      <c r="E4" s="11">
        <v>0.15</v>
      </c>
      <c r="F4" s="11">
        <v>0.25</v>
      </c>
      <c r="G4" s="11">
        <v>0.4</v>
      </c>
      <c r="H4" s="12">
        <v>0.2</v>
      </c>
      <c r="J4" s="4"/>
      <c r="K4" s="7">
        <v>0.15</v>
      </c>
      <c r="L4" s="7">
        <v>0.25</v>
      </c>
      <c r="M4" s="7">
        <v>0.4</v>
      </c>
      <c r="N4" s="7">
        <v>0.2</v>
      </c>
      <c r="P4" s="3">
        <v>59</v>
      </c>
      <c r="Q4" s="19">
        <v>13</v>
      </c>
      <c r="R4" s="19">
        <v>15</v>
      </c>
      <c r="S4" s="19">
        <v>26</v>
      </c>
      <c r="T4" s="19">
        <v>5</v>
      </c>
      <c r="U4" s="19">
        <v>44.25</v>
      </c>
      <c r="X4" t="s">
        <v>29</v>
      </c>
      <c r="AA4" t="s">
        <v>9</v>
      </c>
    </row>
    <row r="5" spans="1:27" x14ac:dyDescent="0.3">
      <c r="A5" s="3">
        <v>64</v>
      </c>
      <c r="D5" s="13">
        <v>1</v>
      </c>
      <c r="E5" s="14">
        <v>0</v>
      </c>
      <c r="F5" s="14">
        <v>0</v>
      </c>
      <c r="G5" s="14">
        <v>0</v>
      </c>
      <c r="H5" s="15">
        <v>1</v>
      </c>
      <c r="J5" s="5">
        <v>1</v>
      </c>
      <c r="K5" s="8">
        <f>ROUND(J5*$K$4,0)</f>
        <v>0</v>
      </c>
      <c r="L5" s="6">
        <f>ROUND(J5*$L$4,0)</f>
        <v>0</v>
      </c>
      <c r="M5" s="6">
        <f>ROUND(J5*$M$4,0)</f>
        <v>0</v>
      </c>
      <c r="N5" s="6">
        <f>ROUND(J5*$N$4,0)</f>
        <v>0</v>
      </c>
      <c r="P5" s="3">
        <v>64</v>
      </c>
      <c r="Q5" s="20">
        <v>14</v>
      </c>
      <c r="R5" s="20">
        <v>16</v>
      </c>
      <c r="S5" s="20">
        <v>29</v>
      </c>
      <c r="T5" s="20">
        <v>5</v>
      </c>
      <c r="U5" s="20">
        <v>48</v>
      </c>
      <c r="X5" t="s">
        <v>30</v>
      </c>
      <c r="AA5" t="s">
        <v>10</v>
      </c>
    </row>
    <row r="6" spans="1:27" x14ac:dyDescent="0.3">
      <c r="A6" s="3">
        <v>69</v>
      </c>
      <c r="D6" s="13">
        <v>2</v>
      </c>
      <c r="E6" s="14">
        <v>0</v>
      </c>
      <c r="F6" s="14">
        <v>0</v>
      </c>
      <c r="G6" s="14">
        <v>1</v>
      </c>
      <c r="H6" s="15">
        <v>1</v>
      </c>
      <c r="J6" s="5">
        <v>2</v>
      </c>
      <c r="K6" s="8">
        <f t="shared" ref="K6:K69" si="0">ROUND(J6*$K$4,0)</f>
        <v>0</v>
      </c>
      <c r="L6" s="6">
        <f t="shared" ref="L6:L69" si="1">ROUND(J6*$L$4,0)</f>
        <v>1</v>
      </c>
      <c r="M6" s="6">
        <f t="shared" ref="M6:M69" si="2">ROUND(J6*$M$4,0)</f>
        <v>1</v>
      </c>
      <c r="N6" s="6">
        <f t="shared" ref="N6:N69" si="3">ROUND(J6*$N$4,0)</f>
        <v>0</v>
      </c>
      <c r="P6" s="3">
        <v>69</v>
      </c>
      <c r="Q6" s="19">
        <v>16</v>
      </c>
      <c r="R6" s="19">
        <v>17</v>
      </c>
      <c r="S6" s="19">
        <v>31</v>
      </c>
      <c r="T6" s="19">
        <v>5</v>
      </c>
      <c r="U6" s="19">
        <v>51.75</v>
      </c>
      <c r="X6" t="s">
        <v>31</v>
      </c>
      <c r="Y6">
        <v>0.21</v>
      </c>
      <c r="AA6" t="s">
        <v>34</v>
      </c>
    </row>
    <row r="7" spans="1:27" x14ac:dyDescent="0.3">
      <c r="A7" s="3">
        <v>74</v>
      </c>
      <c r="D7" s="13">
        <v>3</v>
      </c>
      <c r="E7" s="14">
        <v>0</v>
      </c>
      <c r="F7" s="14">
        <v>1</v>
      </c>
      <c r="G7" s="14">
        <v>1</v>
      </c>
      <c r="H7" s="15">
        <v>1</v>
      </c>
      <c r="J7" s="5">
        <v>3</v>
      </c>
      <c r="K7" s="8">
        <f t="shared" si="0"/>
        <v>0</v>
      </c>
      <c r="L7" s="6">
        <f t="shared" si="1"/>
        <v>1</v>
      </c>
      <c r="M7" s="6">
        <f t="shared" si="2"/>
        <v>1</v>
      </c>
      <c r="N7" s="6">
        <f t="shared" si="3"/>
        <v>1</v>
      </c>
      <c r="P7" s="3">
        <v>74</v>
      </c>
      <c r="Q7" s="20">
        <v>17</v>
      </c>
      <c r="R7" s="20">
        <v>18</v>
      </c>
      <c r="S7" s="20">
        <v>34</v>
      </c>
      <c r="T7" s="20">
        <v>5</v>
      </c>
      <c r="U7" s="20">
        <v>55.5</v>
      </c>
    </row>
    <row r="8" spans="1:27" x14ac:dyDescent="0.3">
      <c r="A8" s="3">
        <v>79</v>
      </c>
      <c r="D8" s="13">
        <v>4</v>
      </c>
      <c r="E8" s="14">
        <v>1</v>
      </c>
      <c r="F8" s="14">
        <v>1</v>
      </c>
      <c r="G8" s="14">
        <v>1</v>
      </c>
      <c r="H8" s="15">
        <v>1</v>
      </c>
      <c r="J8" s="5">
        <v>4</v>
      </c>
      <c r="K8" s="8">
        <f t="shared" si="0"/>
        <v>1</v>
      </c>
      <c r="L8" s="6">
        <f t="shared" si="1"/>
        <v>1</v>
      </c>
      <c r="M8" s="6">
        <f t="shared" si="2"/>
        <v>2</v>
      </c>
      <c r="N8" s="6">
        <f t="shared" si="3"/>
        <v>1</v>
      </c>
      <c r="P8" s="3">
        <v>79</v>
      </c>
      <c r="Q8" s="19">
        <v>18</v>
      </c>
      <c r="R8" s="19">
        <v>20</v>
      </c>
      <c r="S8" s="19">
        <v>36</v>
      </c>
      <c r="T8" s="19">
        <v>5</v>
      </c>
      <c r="U8" s="19">
        <v>59.25</v>
      </c>
    </row>
    <row r="9" spans="1:27" x14ac:dyDescent="0.3">
      <c r="D9" s="13">
        <v>5</v>
      </c>
      <c r="E9" s="14">
        <v>1</v>
      </c>
      <c r="F9" s="14">
        <v>1</v>
      </c>
      <c r="G9" s="14">
        <v>2</v>
      </c>
      <c r="H9" s="15">
        <v>1</v>
      </c>
      <c r="J9" s="5">
        <v>5</v>
      </c>
      <c r="K9" s="8">
        <f t="shared" si="0"/>
        <v>1</v>
      </c>
      <c r="L9" s="6">
        <f t="shared" si="1"/>
        <v>1</v>
      </c>
      <c r="M9" s="6">
        <f t="shared" si="2"/>
        <v>2</v>
      </c>
      <c r="N9" s="6">
        <f t="shared" si="3"/>
        <v>1</v>
      </c>
      <c r="P9" s="3" t="s">
        <v>17</v>
      </c>
      <c r="Q9" s="3"/>
      <c r="R9" s="3"/>
      <c r="S9" s="3"/>
      <c r="T9" s="3"/>
      <c r="U9" s="3"/>
    </row>
    <row r="10" spans="1:27" x14ac:dyDescent="0.3">
      <c r="D10" s="13">
        <v>6</v>
      </c>
      <c r="E10" s="14">
        <v>1</v>
      </c>
      <c r="F10" s="14">
        <v>2</v>
      </c>
      <c r="G10" s="14">
        <v>2</v>
      </c>
      <c r="H10" s="15">
        <v>1</v>
      </c>
      <c r="J10" s="5">
        <v>6</v>
      </c>
      <c r="K10" s="8">
        <f t="shared" si="0"/>
        <v>1</v>
      </c>
      <c r="L10" s="6">
        <f t="shared" si="1"/>
        <v>2</v>
      </c>
      <c r="M10" s="6">
        <f t="shared" si="2"/>
        <v>2</v>
      </c>
      <c r="N10" s="6">
        <f t="shared" si="3"/>
        <v>1</v>
      </c>
    </row>
    <row r="11" spans="1:27" x14ac:dyDescent="0.3">
      <c r="D11" s="13">
        <v>7</v>
      </c>
      <c r="E11" s="14">
        <v>1</v>
      </c>
      <c r="F11" s="14">
        <v>2</v>
      </c>
      <c r="G11" s="14">
        <v>3</v>
      </c>
      <c r="H11" s="15">
        <v>1</v>
      </c>
      <c r="J11" s="5">
        <v>7</v>
      </c>
      <c r="K11" s="8">
        <f t="shared" si="0"/>
        <v>1</v>
      </c>
      <c r="L11" s="6">
        <f t="shared" si="1"/>
        <v>2</v>
      </c>
      <c r="M11" s="6">
        <f t="shared" si="2"/>
        <v>3</v>
      </c>
      <c r="N11" s="6">
        <f t="shared" si="3"/>
        <v>1</v>
      </c>
    </row>
    <row r="12" spans="1:27" x14ac:dyDescent="0.3">
      <c r="D12" s="13">
        <v>8</v>
      </c>
      <c r="E12" s="14">
        <v>1</v>
      </c>
      <c r="F12" s="14">
        <v>2</v>
      </c>
      <c r="G12" s="14">
        <v>3</v>
      </c>
      <c r="H12" s="15">
        <v>2</v>
      </c>
      <c r="J12" s="5">
        <v>8</v>
      </c>
      <c r="K12" s="8">
        <f t="shared" si="0"/>
        <v>1</v>
      </c>
      <c r="L12" s="6">
        <f t="shared" si="1"/>
        <v>2</v>
      </c>
      <c r="M12" s="6">
        <f t="shared" si="2"/>
        <v>3</v>
      </c>
      <c r="N12" s="6">
        <f t="shared" si="3"/>
        <v>2</v>
      </c>
    </row>
    <row r="13" spans="1:27" x14ac:dyDescent="0.3">
      <c r="D13" s="13">
        <v>9</v>
      </c>
      <c r="E13" s="14">
        <v>1</v>
      </c>
      <c r="F13" s="14">
        <v>2</v>
      </c>
      <c r="G13" s="14">
        <v>4</v>
      </c>
      <c r="H13" s="15">
        <v>2</v>
      </c>
      <c r="J13" s="5">
        <v>9</v>
      </c>
      <c r="K13" s="8">
        <f t="shared" si="0"/>
        <v>1</v>
      </c>
      <c r="L13" s="6">
        <f t="shared" si="1"/>
        <v>2</v>
      </c>
      <c r="M13" s="6">
        <f t="shared" si="2"/>
        <v>4</v>
      </c>
      <c r="N13" s="6">
        <f t="shared" si="3"/>
        <v>2</v>
      </c>
    </row>
    <row r="14" spans="1:27" x14ac:dyDescent="0.3">
      <c r="D14" s="13">
        <v>10</v>
      </c>
      <c r="E14" s="14">
        <v>2</v>
      </c>
      <c r="F14" s="14">
        <v>2</v>
      </c>
      <c r="G14" s="14">
        <v>4</v>
      </c>
      <c r="H14" s="15">
        <v>2</v>
      </c>
      <c r="J14" s="5">
        <v>10</v>
      </c>
      <c r="K14" s="8">
        <f t="shared" si="0"/>
        <v>2</v>
      </c>
      <c r="L14" s="6">
        <f t="shared" si="1"/>
        <v>3</v>
      </c>
      <c r="M14" s="6">
        <f t="shared" si="2"/>
        <v>4</v>
      </c>
      <c r="N14" s="6">
        <f t="shared" si="3"/>
        <v>2</v>
      </c>
    </row>
    <row r="15" spans="1:27" x14ac:dyDescent="0.3">
      <c r="D15" s="13">
        <v>11</v>
      </c>
      <c r="E15" s="14">
        <v>2</v>
      </c>
      <c r="F15" s="14">
        <v>3</v>
      </c>
      <c r="G15" s="14">
        <v>4</v>
      </c>
      <c r="H15" s="15">
        <v>2</v>
      </c>
      <c r="J15" s="5">
        <v>11</v>
      </c>
      <c r="K15" s="8">
        <f t="shared" si="0"/>
        <v>2</v>
      </c>
      <c r="L15" s="6">
        <f t="shared" si="1"/>
        <v>3</v>
      </c>
      <c r="M15" s="6">
        <f t="shared" si="2"/>
        <v>4</v>
      </c>
      <c r="N15" s="6">
        <f t="shared" si="3"/>
        <v>2</v>
      </c>
    </row>
    <row r="16" spans="1:27" x14ac:dyDescent="0.3">
      <c r="D16" s="13">
        <v>12</v>
      </c>
      <c r="E16" s="14">
        <v>2</v>
      </c>
      <c r="F16" s="14">
        <v>3</v>
      </c>
      <c r="G16" s="14">
        <v>5</v>
      </c>
      <c r="H16" s="15">
        <v>2</v>
      </c>
      <c r="J16" s="5">
        <v>12</v>
      </c>
      <c r="K16" s="8">
        <f t="shared" si="0"/>
        <v>2</v>
      </c>
      <c r="L16" s="6">
        <f t="shared" si="1"/>
        <v>3</v>
      </c>
      <c r="M16" s="6">
        <f t="shared" si="2"/>
        <v>5</v>
      </c>
      <c r="N16" s="6">
        <f t="shared" si="3"/>
        <v>2</v>
      </c>
    </row>
    <row r="17" spans="4:14" x14ac:dyDescent="0.3">
      <c r="D17" s="13">
        <v>13</v>
      </c>
      <c r="E17" s="14">
        <v>2</v>
      </c>
      <c r="F17" s="14">
        <v>3</v>
      </c>
      <c r="G17" s="14">
        <v>5</v>
      </c>
      <c r="H17" s="15">
        <v>3</v>
      </c>
      <c r="J17" s="5">
        <v>13</v>
      </c>
      <c r="K17" s="8">
        <f t="shared" si="0"/>
        <v>2</v>
      </c>
      <c r="L17" s="6">
        <f t="shared" si="1"/>
        <v>3</v>
      </c>
      <c r="M17" s="6">
        <f t="shared" si="2"/>
        <v>5</v>
      </c>
      <c r="N17" s="6">
        <f t="shared" si="3"/>
        <v>3</v>
      </c>
    </row>
    <row r="18" spans="4:14" x14ac:dyDescent="0.3">
      <c r="D18" s="13">
        <v>14</v>
      </c>
      <c r="E18" s="14">
        <v>2</v>
      </c>
      <c r="F18" s="14">
        <v>4</v>
      </c>
      <c r="G18" s="14">
        <v>5</v>
      </c>
      <c r="H18" s="15">
        <v>3</v>
      </c>
      <c r="J18" s="5">
        <v>14</v>
      </c>
      <c r="K18" s="8">
        <f t="shared" si="0"/>
        <v>2</v>
      </c>
      <c r="L18" s="6">
        <f t="shared" si="1"/>
        <v>4</v>
      </c>
      <c r="M18" s="6">
        <f t="shared" si="2"/>
        <v>6</v>
      </c>
      <c r="N18" s="6">
        <f t="shared" si="3"/>
        <v>3</v>
      </c>
    </row>
    <row r="19" spans="4:14" x14ac:dyDescent="0.3">
      <c r="D19" s="13">
        <v>15</v>
      </c>
      <c r="E19" s="14">
        <v>2</v>
      </c>
      <c r="F19" s="14">
        <v>4</v>
      </c>
      <c r="G19" s="14">
        <v>6</v>
      </c>
      <c r="H19" s="15">
        <v>3</v>
      </c>
      <c r="J19" s="5">
        <v>15</v>
      </c>
      <c r="K19" s="8">
        <f t="shared" si="0"/>
        <v>2</v>
      </c>
      <c r="L19" s="6">
        <f t="shared" si="1"/>
        <v>4</v>
      </c>
      <c r="M19" s="6">
        <f t="shared" si="2"/>
        <v>6</v>
      </c>
      <c r="N19" s="6">
        <f t="shared" si="3"/>
        <v>3</v>
      </c>
    </row>
    <row r="20" spans="4:14" x14ac:dyDescent="0.3">
      <c r="D20" s="13">
        <v>16</v>
      </c>
      <c r="E20" s="14">
        <v>2</v>
      </c>
      <c r="F20" s="14">
        <v>4</v>
      </c>
      <c r="G20" s="14">
        <v>7</v>
      </c>
      <c r="H20" s="15">
        <v>3</v>
      </c>
      <c r="J20" s="5">
        <v>16</v>
      </c>
      <c r="K20" s="8">
        <f t="shared" si="0"/>
        <v>2</v>
      </c>
      <c r="L20" s="6">
        <f t="shared" si="1"/>
        <v>4</v>
      </c>
      <c r="M20" s="6">
        <f t="shared" si="2"/>
        <v>6</v>
      </c>
      <c r="N20" s="6">
        <f t="shared" si="3"/>
        <v>3</v>
      </c>
    </row>
    <row r="21" spans="4:14" x14ac:dyDescent="0.3">
      <c r="D21" s="13">
        <v>17</v>
      </c>
      <c r="E21" s="14">
        <v>3</v>
      </c>
      <c r="F21" s="14">
        <v>4</v>
      </c>
      <c r="G21" s="14">
        <v>7</v>
      </c>
      <c r="H21" s="15">
        <v>3</v>
      </c>
      <c r="J21" s="5">
        <v>17</v>
      </c>
      <c r="K21" s="8">
        <f t="shared" si="0"/>
        <v>3</v>
      </c>
      <c r="L21" s="6">
        <f t="shared" si="1"/>
        <v>4</v>
      </c>
      <c r="M21" s="6">
        <f t="shared" si="2"/>
        <v>7</v>
      </c>
      <c r="N21" s="6">
        <f t="shared" si="3"/>
        <v>3</v>
      </c>
    </row>
    <row r="22" spans="4:14" x14ac:dyDescent="0.3">
      <c r="D22" s="13">
        <v>18</v>
      </c>
      <c r="E22" s="14">
        <v>3</v>
      </c>
      <c r="F22" s="14">
        <v>5</v>
      </c>
      <c r="G22" s="14">
        <v>7</v>
      </c>
      <c r="H22" s="15">
        <v>3</v>
      </c>
      <c r="J22" s="5">
        <v>18</v>
      </c>
      <c r="K22" s="8">
        <f t="shared" si="0"/>
        <v>3</v>
      </c>
      <c r="L22" s="6">
        <f t="shared" si="1"/>
        <v>5</v>
      </c>
      <c r="M22" s="6">
        <f t="shared" si="2"/>
        <v>7</v>
      </c>
      <c r="N22" s="6">
        <f t="shared" si="3"/>
        <v>4</v>
      </c>
    </row>
    <row r="23" spans="4:14" x14ac:dyDescent="0.3">
      <c r="D23" s="13">
        <v>19</v>
      </c>
      <c r="E23" s="14">
        <v>3</v>
      </c>
      <c r="F23" s="14">
        <v>5</v>
      </c>
      <c r="G23" s="14">
        <v>8</v>
      </c>
      <c r="H23" s="15">
        <v>3</v>
      </c>
      <c r="J23" s="5">
        <v>19</v>
      </c>
      <c r="K23" s="8">
        <f t="shared" si="0"/>
        <v>3</v>
      </c>
      <c r="L23" s="6">
        <f t="shared" si="1"/>
        <v>5</v>
      </c>
      <c r="M23" s="6">
        <f t="shared" si="2"/>
        <v>8</v>
      </c>
      <c r="N23" s="6">
        <f t="shared" si="3"/>
        <v>4</v>
      </c>
    </row>
    <row r="24" spans="4:14" x14ac:dyDescent="0.3">
      <c r="D24" s="13">
        <v>20</v>
      </c>
      <c r="E24" s="14">
        <v>3</v>
      </c>
      <c r="F24" s="14">
        <v>5</v>
      </c>
      <c r="G24" s="14">
        <v>8</v>
      </c>
      <c r="H24" s="15">
        <v>4</v>
      </c>
      <c r="J24" s="5">
        <v>20</v>
      </c>
      <c r="K24" s="8">
        <f t="shared" si="0"/>
        <v>3</v>
      </c>
      <c r="L24" s="6">
        <f t="shared" si="1"/>
        <v>5</v>
      </c>
      <c r="M24" s="6">
        <f t="shared" si="2"/>
        <v>8</v>
      </c>
      <c r="N24" s="6">
        <f t="shared" si="3"/>
        <v>4</v>
      </c>
    </row>
    <row r="25" spans="4:14" x14ac:dyDescent="0.3">
      <c r="D25" s="13">
        <v>21</v>
      </c>
      <c r="E25" s="14">
        <v>3</v>
      </c>
      <c r="F25" s="14">
        <v>5</v>
      </c>
      <c r="G25" s="14">
        <v>9</v>
      </c>
      <c r="H25" s="15">
        <v>4</v>
      </c>
      <c r="J25" s="5">
        <v>21</v>
      </c>
      <c r="K25" s="8">
        <f t="shared" si="0"/>
        <v>3</v>
      </c>
      <c r="L25" s="6">
        <f t="shared" si="1"/>
        <v>5</v>
      </c>
      <c r="M25" s="6">
        <f t="shared" si="2"/>
        <v>8</v>
      </c>
      <c r="N25" s="6">
        <f t="shared" si="3"/>
        <v>4</v>
      </c>
    </row>
    <row r="26" spans="4:14" x14ac:dyDescent="0.3">
      <c r="D26" s="13">
        <v>22</v>
      </c>
      <c r="E26" s="14">
        <v>3</v>
      </c>
      <c r="F26" s="14">
        <v>6</v>
      </c>
      <c r="G26" s="14">
        <v>9</v>
      </c>
      <c r="H26" s="15">
        <v>4</v>
      </c>
      <c r="J26" s="5">
        <v>22</v>
      </c>
      <c r="K26" s="8">
        <f t="shared" si="0"/>
        <v>3</v>
      </c>
      <c r="L26" s="6">
        <f t="shared" si="1"/>
        <v>6</v>
      </c>
      <c r="M26" s="6">
        <f t="shared" si="2"/>
        <v>9</v>
      </c>
      <c r="N26" s="6">
        <f t="shared" si="3"/>
        <v>4</v>
      </c>
    </row>
    <row r="27" spans="4:14" x14ac:dyDescent="0.3">
      <c r="D27" s="13">
        <v>23</v>
      </c>
      <c r="E27" s="14">
        <v>3</v>
      </c>
      <c r="F27" s="14">
        <v>6</v>
      </c>
      <c r="G27" s="14">
        <v>9</v>
      </c>
      <c r="H27" s="15">
        <v>5</v>
      </c>
      <c r="J27" s="5">
        <v>23</v>
      </c>
      <c r="K27" s="8">
        <f t="shared" si="0"/>
        <v>3</v>
      </c>
      <c r="L27" s="6">
        <f t="shared" si="1"/>
        <v>6</v>
      </c>
      <c r="M27" s="6">
        <f t="shared" si="2"/>
        <v>9</v>
      </c>
      <c r="N27" s="6">
        <f t="shared" si="3"/>
        <v>5</v>
      </c>
    </row>
    <row r="28" spans="4:14" x14ac:dyDescent="0.3">
      <c r="D28" s="13">
        <v>24</v>
      </c>
      <c r="E28" s="14">
        <v>4</v>
      </c>
      <c r="F28" s="14">
        <v>6</v>
      </c>
      <c r="G28" s="14">
        <v>9</v>
      </c>
      <c r="H28" s="15">
        <v>5</v>
      </c>
      <c r="J28" s="5">
        <v>24</v>
      </c>
      <c r="K28" s="8">
        <f t="shared" si="0"/>
        <v>4</v>
      </c>
      <c r="L28" s="6">
        <f t="shared" si="1"/>
        <v>6</v>
      </c>
      <c r="M28" s="6">
        <f t="shared" si="2"/>
        <v>10</v>
      </c>
      <c r="N28" s="6">
        <f t="shared" si="3"/>
        <v>5</v>
      </c>
    </row>
    <row r="29" spans="4:14" x14ac:dyDescent="0.3">
      <c r="D29" s="13">
        <v>25</v>
      </c>
      <c r="E29" s="14">
        <v>4</v>
      </c>
      <c r="F29" s="14">
        <v>6</v>
      </c>
      <c r="G29" s="14">
        <v>10</v>
      </c>
      <c r="H29" s="15">
        <v>5</v>
      </c>
      <c r="J29" s="5">
        <v>25</v>
      </c>
      <c r="K29" s="8">
        <f t="shared" si="0"/>
        <v>4</v>
      </c>
      <c r="L29" s="6">
        <f t="shared" si="1"/>
        <v>6</v>
      </c>
      <c r="M29" s="6">
        <f t="shared" si="2"/>
        <v>10</v>
      </c>
      <c r="N29" s="6">
        <f t="shared" si="3"/>
        <v>5</v>
      </c>
    </row>
    <row r="30" spans="4:14" x14ac:dyDescent="0.3">
      <c r="D30" s="13">
        <v>26</v>
      </c>
      <c r="E30" s="14">
        <v>4</v>
      </c>
      <c r="F30" s="14">
        <v>7</v>
      </c>
      <c r="G30" s="14">
        <v>11</v>
      </c>
      <c r="H30" s="15">
        <v>5</v>
      </c>
      <c r="J30" s="5">
        <v>26</v>
      </c>
      <c r="K30" s="8">
        <f t="shared" si="0"/>
        <v>4</v>
      </c>
      <c r="L30" s="6">
        <f t="shared" si="1"/>
        <v>7</v>
      </c>
      <c r="M30" s="6">
        <f t="shared" si="2"/>
        <v>10</v>
      </c>
      <c r="N30" s="6">
        <f t="shared" si="3"/>
        <v>5</v>
      </c>
    </row>
    <row r="31" spans="4:14" x14ac:dyDescent="0.3">
      <c r="D31" s="13">
        <v>27</v>
      </c>
      <c r="E31" s="14">
        <v>4</v>
      </c>
      <c r="F31" s="14">
        <v>7</v>
      </c>
      <c r="G31" s="14">
        <v>11</v>
      </c>
      <c r="H31" s="15">
        <v>5</v>
      </c>
      <c r="J31" s="5">
        <v>27</v>
      </c>
      <c r="K31" s="8">
        <f t="shared" si="0"/>
        <v>4</v>
      </c>
      <c r="L31" s="6">
        <f t="shared" si="1"/>
        <v>7</v>
      </c>
      <c r="M31" s="6">
        <f t="shared" si="2"/>
        <v>11</v>
      </c>
      <c r="N31" s="6">
        <f t="shared" si="3"/>
        <v>5</v>
      </c>
    </row>
    <row r="32" spans="4:14" x14ac:dyDescent="0.3">
      <c r="D32" s="13">
        <v>28</v>
      </c>
      <c r="E32" s="14">
        <v>4</v>
      </c>
      <c r="F32" s="14">
        <v>7</v>
      </c>
      <c r="G32" s="14">
        <v>11</v>
      </c>
      <c r="H32" s="15">
        <v>6</v>
      </c>
      <c r="J32" s="5">
        <v>28</v>
      </c>
      <c r="K32" s="8">
        <f t="shared" si="0"/>
        <v>4</v>
      </c>
      <c r="L32" s="6">
        <f t="shared" si="1"/>
        <v>7</v>
      </c>
      <c r="M32" s="6">
        <f t="shared" si="2"/>
        <v>11</v>
      </c>
      <c r="N32" s="6">
        <f t="shared" si="3"/>
        <v>6</v>
      </c>
    </row>
    <row r="33" spans="4:14" x14ac:dyDescent="0.3">
      <c r="D33" s="13">
        <v>29</v>
      </c>
      <c r="E33" s="14">
        <v>4</v>
      </c>
      <c r="F33" s="14">
        <v>7</v>
      </c>
      <c r="G33" s="14">
        <v>12</v>
      </c>
      <c r="H33" s="15">
        <v>6</v>
      </c>
      <c r="J33" s="5">
        <v>29</v>
      </c>
      <c r="K33" s="8">
        <f t="shared" si="0"/>
        <v>4</v>
      </c>
      <c r="L33" s="6">
        <f t="shared" si="1"/>
        <v>7</v>
      </c>
      <c r="M33" s="6">
        <f t="shared" si="2"/>
        <v>12</v>
      </c>
      <c r="N33" s="6">
        <f t="shared" si="3"/>
        <v>6</v>
      </c>
    </row>
    <row r="34" spans="4:14" x14ac:dyDescent="0.3">
      <c r="D34" s="13">
        <v>30</v>
      </c>
      <c r="E34" s="14">
        <v>5</v>
      </c>
      <c r="F34" s="14">
        <v>7</v>
      </c>
      <c r="G34" s="14">
        <v>12</v>
      </c>
      <c r="H34" s="15">
        <v>6</v>
      </c>
      <c r="J34" s="5">
        <v>30</v>
      </c>
      <c r="K34" s="8">
        <f t="shared" si="0"/>
        <v>5</v>
      </c>
      <c r="L34" s="6">
        <f t="shared" si="1"/>
        <v>8</v>
      </c>
      <c r="M34" s="6">
        <f t="shared" si="2"/>
        <v>12</v>
      </c>
      <c r="N34" s="6">
        <f t="shared" si="3"/>
        <v>6</v>
      </c>
    </row>
    <row r="35" spans="4:14" x14ac:dyDescent="0.3">
      <c r="D35" s="13">
        <v>31</v>
      </c>
      <c r="E35" s="14">
        <v>5</v>
      </c>
      <c r="F35" s="14">
        <v>8</v>
      </c>
      <c r="G35" s="14">
        <v>12</v>
      </c>
      <c r="H35" s="15">
        <v>6</v>
      </c>
      <c r="J35" s="5">
        <v>31</v>
      </c>
      <c r="K35" s="8">
        <f t="shared" si="0"/>
        <v>5</v>
      </c>
      <c r="L35" s="6">
        <f t="shared" si="1"/>
        <v>8</v>
      </c>
      <c r="M35" s="6">
        <f t="shared" si="2"/>
        <v>12</v>
      </c>
      <c r="N35" s="6">
        <f t="shared" si="3"/>
        <v>6</v>
      </c>
    </row>
    <row r="36" spans="4:14" x14ac:dyDescent="0.3">
      <c r="D36" s="13">
        <v>32</v>
      </c>
      <c r="E36" s="14">
        <v>5</v>
      </c>
      <c r="F36" s="14">
        <v>8</v>
      </c>
      <c r="G36" s="14">
        <v>13</v>
      </c>
      <c r="H36" s="15">
        <v>6</v>
      </c>
      <c r="J36" s="5">
        <v>32</v>
      </c>
      <c r="K36" s="8">
        <f t="shared" si="0"/>
        <v>5</v>
      </c>
      <c r="L36" s="6">
        <f t="shared" si="1"/>
        <v>8</v>
      </c>
      <c r="M36" s="6">
        <f t="shared" si="2"/>
        <v>13</v>
      </c>
      <c r="N36" s="6">
        <f t="shared" si="3"/>
        <v>6</v>
      </c>
    </row>
    <row r="37" spans="4:14" x14ac:dyDescent="0.3">
      <c r="D37" s="13">
        <v>33</v>
      </c>
      <c r="E37" s="14">
        <v>5</v>
      </c>
      <c r="F37" s="14">
        <v>8</v>
      </c>
      <c r="G37" s="14">
        <v>13</v>
      </c>
      <c r="H37" s="15">
        <v>7</v>
      </c>
      <c r="J37" s="5">
        <v>33</v>
      </c>
      <c r="K37" s="8">
        <f t="shared" si="0"/>
        <v>5</v>
      </c>
      <c r="L37" s="6">
        <f t="shared" si="1"/>
        <v>8</v>
      </c>
      <c r="M37" s="6">
        <f t="shared" si="2"/>
        <v>13</v>
      </c>
      <c r="N37" s="6">
        <f t="shared" si="3"/>
        <v>7</v>
      </c>
    </row>
    <row r="38" spans="4:14" x14ac:dyDescent="0.3">
      <c r="D38" s="13">
        <v>34</v>
      </c>
      <c r="E38" s="14">
        <v>5</v>
      </c>
      <c r="F38" s="14">
        <v>9</v>
      </c>
      <c r="G38" s="14">
        <v>13</v>
      </c>
      <c r="H38" s="15">
        <v>7</v>
      </c>
      <c r="J38" s="5">
        <v>34</v>
      </c>
      <c r="K38" s="8">
        <f t="shared" si="0"/>
        <v>5</v>
      </c>
      <c r="L38" s="6">
        <f t="shared" si="1"/>
        <v>9</v>
      </c>
      <c r="M38" s="6">
        <f t="shared" si="2"/>
        <v>14</v>
      </c>
      <c r="N38" s="6">
        <f t="shared" si="3"/>
        <v>7</v>
      </c>
    </row>
    <row r="39" spans="4:14" x14ac:dyDescent="0.3">
      <c r="D39" s="13">
        <v>35</v>
      </c>
      <c r="E39" s="14">
        <v>5</v>
      </c>
      <c r="F39" s="14">
        <v>9</v>
      </c>
      <c r="G39" s="14">
        <v>14</v>
      </c>
      <c r="H39" s="15">
        <v>7</v>
      </c>
      <c r="J39" s="5">
        <v>35</v>
      </c>
      <c r="K39" s="8">
        <f t="shared" si="0"/>
        <v>5</v>
      </c>
      <c r="L39" s="6">
        <f t="shared" si="1"/>
        <v>9</v>
      </c>
      <c r="M39" s="6">
        <f t="shared" si="2"/>
        <v>14</v>
      </c>
      <c r="N39" s="6">
        <f t="shared" si="3"/>
        <v>7</v>
      </c>
    </row>
    <row r="40" spans="4:14" x14ac:dyDescent="0.3">
      <c r="D40" s="13">
        <v>36</v>
      </c>
      <c r="E40" s="14">
        <v>5</v>
      </c>
      <c r="F40" s="14">
        <v>9</v>
      </c>
      <c r="G40" s="14">
        <v>15</v>
      </c>
      <c r="H40" s="15">
        <v>7</v>
      </c>
      <c r="J40" s="5">
        <v>36</v>
      </c>
      <c r="K40" s="8">
        <f t="shared" si="0"/>
        <v>5</v>
      </c>
      <c r="L40" s="6">
        <f t="shared" si="1"/>
        <v>9</v>
      </c>
      <c r="M40" s="6">
        <f t="shared" si="2"/>
        <v>14</v>
      </c>
      <c r="N40" s="6">
        <f t="shared" si="3"/>
        <v>7</v>
      </c>
    </row>
    <row r="41" spans="4:14" x14ac:dyDescent="0.3">
      <c r="D41" s="13">
        <v>37</v>
      </c>
      <c r="E41" s="14">
        <v>6</v>
      </c>
      <c r="F41" s="14">
        <v>9</v>
      </c>
      <c r="G41" s="14">
        <v>15</v>
      </c>
      <c r="H41" s="15">
        <v>7</v>
      </c>
      <c r="J41" s="5">
        <v>37</v>
      </c>
      <c r="K41" s="8">
        <f t="shared" si="0"/>
        <v>6</v>
      </c>
      <c r="L41" s="6">
        <f t="shared" si="1"/>
        <v>9</v>
      </c>
      <c r="M41" s="6">
        <f t="shared" si="2"/>
        <v>15</v>
      </c>
      <c r="N41" s="6">
        <f t="shared" si="3"/>
        <v>7</v>
      </c>
    </row>
    <row r="42" spans="4:14" x14ac:dyDescent="0.3">
      <c r="D42" s="13">
        <v>38</v>
      </c>
      <c r="E42" s="14">
        <v>6</v>
      </c>
      <c r="F42" s="14">
        <v>10</v>
      </c>
      <c r="G42" s="14">
        <v>15</v>
      </c>
      <c r="H42" s="15">
        <v>7</v>
      </c>
      <c r="J42" s="5">
        <v>38</v>
      </c>
      <c r="K42" s="8">
        <f t="shared" si="0"/>
        <v>6</v>
      </c>
      <c r="L42" s="6">
        <f t="shared" si="1"/>
        <v>10</v>
      </c>
      <c r="M42" s="6">
        <f t="shared" si="2"/>
        <v>15</v>
      </c>
      <c r="N42" s="6">
        <f t="shared" si="3"/>
        <v>8</v>
      </c>
    </row>
    <row r="43" spans="4:14" x14ac:dyDescent="0.3">
      <c r="D43" s="13">
        <v>39</v>
      </c>
      <c r="E43" s="14">
        <v>6</v>
      </c>
      <c r="F43" s="14">
        <v>10</v>
      </c>
      <c r="G43" s="14">
        <v>16</v>
      </c>
      <c r="H43" s="15">
        <v>7</v>
      </c>
      <c r="J43" s="5">
        <v>39</v>
      </c>
      <c r="K43" s="8">
        <f t="shared" si="0"/>
        <v>6</v>
      </c>
      <c r="L43" s="6">
        <f t="shared" si="1"/>
        <v>10</v>
      </c>
      <c r="M43" s="6">
        <f t="shared" si="2"/>
        <v>16</v>
      </c>
      <c r="N43" s="6">
        <f t="shared" si="3"/>
        <v>8</v>
      </c>
    </row>
    <row r="44" spans="4:14" x14ac:dyDescent="0.3">
      <c r="D44" s="13">
        <v>40</v>
      </c>
      <c r="E44" s="14">
        <v>6</v>
      </c>
      <c r="F44" s="14">
        <v>10</v>
      </c>
      <c r="G44" s="14">
        <v>16</v>
      </c>
      <c r="H44" s="15">
        <v>8</v>
      </c>
      <c r="J44" s="5">
        <v>40</v>
      </c>
      <c r="K44" s="8">
        <f t="shared" si="0"/>
        <v>6</v>
      </c>
      <c r="L44" s="6">
        <f t="shared" si="1"/>
        <v>10</v>
      </c>
      <c r="M44" s="6">
        <f t="shared" si="2"/>
        <v>16</v>
      </c>
      <c r="N44" s="6">
        <f t="shared" si="3"/>
        <v>8</v>
      </c>
    </row>
    <row r="45" spans="4:14" x14ac:dyDescent="0.3">
      <c r="D45" s="13">
        <v>41</v>
      </c>
      <c r="E45" s="14">
        <v>6</v>
      </c>
      <c r="F45" s="14">
        <v>10</v>
      </c>
      <c r="G45" s="14">
        <v>17</v>
      </c>
      <c r="H45" s="15">
        <v>8</v>
      </c>
      <c r="J45" s="5">
        <v>41</v>
      </c>
      <c r="K45" s="8">
        <f t="shared" si="0"/>
        <v>6</v>
      </c>
      <c r="L45" s="6">
        <f t="shared" si="1"/>
        <v>10</v>
      </c>
      <c r="M45" s="6">
        <f t="shared" si="2"/>
        <v>16</v>
      </c>
      <c r="N45" s="6">
        <f t="shared" si="3"/>
        <v>8</v>
      </c>
    </row>
    <row r="46" spans="4:14" x14ac:dyDescent="0.3">
      <c r="D46" s="13">
        <v>42</v>
      </c>
      <c r="E46" s="14">
        <v>6</v>
      </c>
      <c r="F46" s="14">
        <v>11</v>
      </c>
      <c r="G46" s="14">
        <v>17</v>
      </c>
      <c r="H46" s="15">
        <v>8</v>
      </c>
      <c r="J46" s="5">
        <v>42</v>
      </c>
      <c r="K46" s="8">
        <f t="shared" si="0"/>
        <v>6</v>
      </c>
      <c r="L46" s="6">
        <f t="shared" si="1"/>
        <v>11</v>
      </c>
      <c r="M46" s="6">
        <f t="shared" si="2"/>
        <v>17</v>
      </c>
      <c r="N46" s="6">
        <f t="shared" si="3"/>
        <v>8</v>
      </c>
    </row>
    <row r="47" spans="4:14" x14ac:dyDescent="0.3">
      <c r="D47" s="13">
        <v>43</v>
      </c>
      <c r="E47" s="14">
        <v>6</v>
      </c>
      <c r="F47" s="14">
        <v>11</v>
      </c>
      <c r="G47" s="14">
        <v>17</v>
      </c>
      <c r="H47" s="15">
        <v>9</v>
      </c>
      <c r="J47" s="5">
        <v>43</v>
      </c>
      <c r="K47" s="8">
        <f t="shared" si="0"/>
        <v>6</v>
      </c>
      <c r="L47" s="6">
        <f t="shared" si="1"/>
        <v>11</v>
      </c>
      <c r="M47" s="6">
        <f t="shared" si="2"/>
        <v>17</v>
      </c>
      <c r="N47" s="6">
        <f t="shared" si="3"/>
        <v>9</v>
      </c>
    </row>
    <row r="48" spans="4:14" x14ac:dyDescent="0.3">
      <c r="D48" s="13">
        <v>44</v>
      </c>
      <c r="E48" s="14">
        <v>7</v>
      </c>
      <c r="F48" s="14">
        <v>11</v>
      </c>
      <c r="G48" s="14">
        <v>17</v>
      </c>
      <c r="H48" s="15">
        <v>9</v>
      </c>
      <c r="J48" s="5">
        <v>44</v>
      </c>
      <c r="K48" s="8">
        <f t="shared" si="0"/>
        <v>7</v>
      </c>
      <c r="L48" s="6">
        <f t="shared" si="1"/>
        <v>11</v>
      </c>
      <c r="M48" s="6">
        <f t="shared" si="2"/>
        <v>18</v>
      </c>
      <c r="N48" s="6">
        <f t="shared" si="3"/>
        <v>9</v>
      </c>
    </row>
    <row r="49" spans="4:14" x14ac:dyDescent="0.3">
      <c r="D49" s="13">
        <v>45</v>
      </c>
      <c r="E49" s="14">
        <v>7</v>
      </c>
      <c r="F49" s="14">
        <v>11</v>
      </c>
      <c r="G49" s="14">
        <v>18</v>
      </c>
      <c r="H49" s="15">
        <v>9</v>
      </c>
      <c r="J49" s="5">
        <v>45</v>
      </c>
      <c r="K49" s="8">
        <f t="shared" si="0"/>
        <v>7</v>
      </c>
      <c r="L49" s="6">
        <f t="shared" si="1"/>
        <v>11</v>
      </c>
      <c r="M49" s="6">
        <f t="shared" si="2"/>
        <v>18</v>
      </c>
      <c r="N49" s="6">
        <f t="shared" si="3"/>
        <v>9</v>
      </c>
    </row>
    <row r="50" spans="4:14" x14ac:dyDescent="0.3">
      <c r="D50" s="13">
        <v>46</v>
      </c>
      <c r="E50" s="14">
        <v>7</v>
      </c>
      <c r="F50" s="14">
        <v>12</v>
      </c>
      <c r="G50" s="14">
        <v>18</v>
      </c>
      <c r="H50" s="15">
        <v>9</v>
      </c>
      <c r="J50" s="5">
        <v>46</v>
      </c>
      <c r="K50" s="8">
        <f t="shared" si="0"/>
        <v>7</v>
      </c>
      <c r="L50" s="6">
        <f t="shared" si="1"/>
        <v>12</v>
      </c>
      <c r="M50" s="6">
        <f t="shared" si="2"/>
        <v>18</v>
      </c>
      <c r="N50" s="6">
        <f t="shared" si="3"/>
        <v>9</v>
      </c>
    </row>
    <row r="51" spans="4:14" x14ac:dyDescent="0.3">
      <c r="D51" s="13">
        <v>47</v>
      </c>
      <c r="E51" s="14">
        <v>7</v>
      </c>
      <c r="F51" s="14">
        <v>12</v>
      </c>
      <c r="G51" s="14">
        <v>19</v>
      </c>
      <c r="H51" s="15">
        <v>9</v>
      </c>
      <c r="J51" s="5">
        <v>47</v>
      </c>
      <c r="K51" s="8">
        <f t="shared" si="0"/>
        <v>7</v>
      </c>
      <c r="L51" s="6">
        <f t="shared" si="1"/>
        <v>12</v>
      </c>
      <c r="M51" s="6">
        <f t="shared" si="2"/>
        <v>19</v>
      </c>
      <c r="N51" s="6">
        <f t="shared" si="3"/>
        <v>9</v>
      </c>
    </row>
    <row r="52" spans="4:14" x14ac:dyDescent="0.3">
      <c r="D52" s="13">
        <v>48</v>
      </c>
      <c r="E52" s="14">
        <v>7</v>
      </c>
      <c r="F52" s="14">
        <v>12</v>
      </c>
      <c r="G52" s="14">
        <v>19</v>
      </c>
      <c r="H52" s="15">
        <v>10</v>
      </c>
      <c r="J52" s="5">
        <v>48</v>
      </c>
      <c r="K52" s="8">
        <f t="shared" si="0"/>
        <v>7</v>
      </c>
      <c r="L52" s="6">
        <f t="shared" si="1"/>
        <v>12</v>
      </c>
      <c r="M52" s="6">
        <f t="shared" si="2"/>
        <v>19</v>
      </c>
      <c r="N52" s="6">
        <f t="shared" si="3"/>
        <v>10</v>
      </c>
    </row>
    <row r="53" spans="4:14" x14ac:dyDescent="0.3">
      <c r="D53" s="13">
        <v>49</v>
      </c>
      <c r="E53" s="14">
        <v>7</v>
      </c>
      <c r="F53" s="14">
        <v>12</v>
      </c>
      <c r="G53" s="14">
        <v>20</v>
      </c>
      <c r="H53" s="15">
        <v>10</v>
      </c>
      <c r="J53" s="5">
        <v>49</v>
      </c>
      <c r="K53" s="8">
        <f t="shared" si="0"/>
        <v>7</v>
      </c>
      <c r="L53" s="6">
        <f t="shared" si="1"/>
        <v>12</v>
      </c>
      <c r="M53" s="6">
        <f t="shared" si="2"/>
        <v>20</v>
      </c>
      <c r="N53" s="6">
        <f t="shared" si="3"/>
        <v>10</v>
      </c>
    </row>
    <row r="54" spans="4:14" x14ac:dyDescent="0.3">
      <c r="D54" s="13">
        <v>50</v>
      </c>
      <c r="E54" s="14">
        <v>8</v>
      </c>
      <c r="F54" s="14">
        <v>12</v>
      </c>
      <c r="G54" s="14">
        <v>20</v>
      </c>
      <c r="H54" s="15">
        <v>10</v>
      </c>
      <c r="J54" s="5">
        <v>50</v>
      </c>
      <c r="K54" s="8">
        <f t="shared" si="0"/>
        <v>8</v>
      </c>
      <c r="L54" s="6">
        <f t="shared" si="1"/>
        <v>13</v>
      </c>
      <c r="M54" s="6">
        <f t="shared" si="2"/>
        <v>20</v>
      </c>
      <c r="N54" s="6">
        <f t="shared" si="3"/>
        <v>10</v>
      </c>
    </row>
    <row r="55" spans="4:14" x14ac:dyDescent="0.3">
      <c r="D55" s="13">
        <v>51</v>
      </c>
      <c r="E55" s="14">
        <v>8</v>
      </c>
      <c r="F55" s="14">
        <v>13</v>
      </c>
      <c r="G55" s="14">
        <v>20</v>
      </c>
      <c r="H55" s="15">
        <v>10</v>
      </c>
      <c r="J55" s="5">
        <v>51</v>
      </c>
      <c r="K55" s="8">
        <f t="shared" si="0"/>
        <v>8</v>
      </c>
      <c r="L55" s="6">
        <f t="shared" si="1"/>
        <v>13</v>
      </c>
      <c r="M55" s="6">
        <f t="shared" si="2"/>
        <v>20</v>
      </c>
      <c r="N55" s="6">
        <f t="shared" si="3"/>
        <v>10</v>
      </c>
    </row>
    <row r="56" spans="4:14" x14ac:dyDescent="0.3">
      <c r="D56" s="13">
        <v>52</v>
      </c>
      <c r="E56" s="14">
        <v>8</v>
      </c>
      <c r="F56" s="14">
        <v>13</v>
      </c>
      <c r="G56" s="14">
        <v>21</v>
      </c>
      <c r="H56" s="15">
        <v>10</v>
      </c>
      <c r="J56" s="5">
        <v>52</v>
      </c>
      <c r="K56" s="8">
        <f t="shared" si="0"/>
        <v>8</v>
      </c>
      <c r="L56" s="6">
        <f t="shared" si="1"/>
        <v>13</v>
      </c>
      <c r="M56" s="6">
        <f t="shared" si="2"/>
        <v>21</v>
      </c>
      <c r="N56" s="6">
        <f t="shared" si="3"/>
        <v>10</v>
      </c>
    </row>
    <row r="57" spans="4:14" x14ac:dyDescent="0.3">
      <c r="D57" s="13">
        <v>53</v>
      </c>
      <c r="E57" s="14">
        <v>8</v>
      </c>
      <c r="F57" s="14">
        <v>13</v>
      </c>
      <c r="G57" s="14">
        <v>21</v>
      </c>
      <c r="H57" s="15">
        <v>11</v>
      </c>
      <c r="J57" s="5">
        <v>53</v>
      </c>
      <c r="K57" s="8">
        <f t="shared" si="0"/>
        <v>8</v>
      </c>
      <c r="L57" s="6">
        <f t="shared" si="1"/>
        <v>13</v>
      </c>
      <c r="M57" s="6">
        <f t="shared" si="2"/>
        <v>21</v>
      </c>
      <c r="N57" s="6">
        <f t="shared" si="3"/>
        <v>11</v>
      </c>
    </row>
    <row r="58" spans="4:14" x14ac:dyDescent="0.3">
      <c r="D58" s="13">
        <v>54</v>
      </c>
      <c r="E58" s="14">
        <v>8</v>
      </c>
      <c r="F58" s="14">
        <v>14</v>
      </c>
      <c r="G58" s="14">
        <v>21</v>
      </c>
      <c r="H58" s="15">
        <v>11</v>
      </c>
      <c r="J58" s="5">
        <v>54</v>
      </c>
      <c r="K58" s="8">
        <f t="shared" si="0"/>
        <v>8</v>
      </c>
      <c r="L58" s="6">
        <f t="shared" si="1"/>
        <v>14</v>
      </c>
      <c r="M58" s="6">
        <f t="shared" si="2"/>
        <v>22</v>
      </c>
      <c r="N58" s="6">
        <f t="shared" si="3"/>
        <v>11</v>
      </c>
    </row>
    <row r="59" spans="4:14" x14ac:dyDescent="0.3">
      <c r="D59" s="13">
        <v>55</v>
      </c>
      <c r="E59" s="14">
        <v>8</v>
      </c>
      <c r="F59" s="14">
        <v>14</v>
      </c>
      <c r="G59" s="14">
        <v>22</v>
      </c>
      <c r="H59" s="15">
        <v>11</v>
      </c>
      <c r="J59" s="5">
        <v>55</v>
      </c>
      <c r="K59" s="8">
        <f t="shared" si="0"/>
        <v>8</v>
      </c>
      <c r="L59" s="6">
        <f t="shared" si="1"/>
        <v>14</v>
      </c>
      <c r="M59" s="6">
        <f t="shared" si="2"/>
        <v>22</v>
      </c>
      <c r="N59" s="6">
        <f t="shared" si="3"/>
        <v>11</v>
      </c>
    </row>
    <row r="60" spans="4:14" x14ac:dyDescent="0.3">
      <c r="D60" s="13">
        <v>56</v>
      </c>
      <c r="E60" s="14">
        <v>8</v>
      </c>
      <c r="F60" s="14">
        <v>14</v>
      </c>
      <c r="G60" s="14">
        <v>23</v>
      </c>
      <c r="H60" s="15">
        <v>11</v>
      </c>
      <c r="J60" s="5">
        <v>56</v>
      </c>
      <c r="K60" s="8">
        <f t="shared" si="0"/>
        <v>8</v>
      </c>
      <c r="L60" s="6">
        <f t="shared" si="1"/>
        <v>14</v>
      </c>
      <c r="M60" s="6">
        <f t="shared" si="2"/>
        <v>22</v>
      </c>
      <c r="N60" s="6">
        <f t="shared" si="3"/>
        <v>11</v>
      </c>
    </row>
    <row r="61" spans="4:14" x14ac:dyDescent="0.3">
      <c r="D61" s="13">
        <v>57</v>
      </c>
      <c r="E61" s="14">
        <v>9</v>
      </c>
      <c r="F61" s="14">
        <v>14</v>
      </c>
      <c r="G61" s="14">
        <v>23</v>
      </c>
      <c r="H61" s="15">
        <v>11</v>
      </c>
      <c r="J61" s="5">
        <v>57</v>
      </c>
      <c r="K61" s="8">
        <f t="shared" si="0"/>
        <v>9</v>
      </c>
      <c r="L61" s="6">
        <f t="shared" si="1"/>
        <v>14</v>
      </c>
      <c r="M61" s="6">
        <f t="shared" si="2"/>
        <v>23</v>
      </c>
      <c r="N61" s="6">
        <f t="shared" si="3"/>
        <v>11</v>
      </c>
    </row>
    <row r="62" spans="4:14" x14ac:dyDescent="0.3">
      <c r="D62" s="13">
        <v>58</v>
      </c>
      <c r="E62" s="14">
        <v>9</v>
      </c>
      <c r="F62" s="14">
        <v>15</v>
      </c>
      <c r="G62" s="14">
        <v>23</v>
      </c>
      <c r="H62" s="15">
        <v>11</v>
      </c>
      <c r="J62" s="5">
        <v>58</v>
      </c>
      <c r="K62" s="8">
        <f t="shared" si="0"/>
        <v>9</v>
      </c>
      <c r="L62" s="6">
        <f t="shared" si="1"/>
        <v>15</v>
      </c>
      <c r="M62" s="6">
        <f t="shared" si="2"/>
        <v>23</v>
      </c>
      <c r="N62" s="6">
        <f t="shared" si="3"/>
        <v>12</v>
      </c>
    </row>
    <row r="63" spans="4:14" x14ac:dyDescent="0.3">
      <c r="D63" s="13">
        <v>59</v>
      </c>
      <c r="E63" s="14">
        <v>9</v>
      </c>
      <c r="F63" s="14">
        <v>15</v>
      </c>
      <c r="G63" s="14">
        <v>24</v>
      </c>
      <c r="H63" s="15">
        <v>11</v>
      </c>
      <c r="J63" s="5">
        <v>59</v>
      </c>
      <c r="K63" s="8">
        <f t="shared" si="0"/>
        <v>9</v>
      </c>
      <c r="L63" s="6">
        <f t="shared" si="1"/>
        <v>15</v>
      </c>
      <c r="M63" s="6">
        <f t="shared" si="2"/>
        <v>24</v>
      </c>
      <c r="N63" s="6">
        <f t="shared" si="3"/>
        <v>12</v>
      </c>
    </row>
    <row r="64" spans="4:14" x14ac:dyDescent="0.3">
      <c r="D64" s="13">
        <v>60</v>
      </c>
      <c r="E64" s="14">
        <v>9</v>
      </c>
      <c r="F64" s="14">
        <v>15</v>
      </c>
      <c r="G64" s="14">
        <v>24</v>
      </c>
      <c r="H64" s="15">
        <v>12</v>
      </c>
      <c r="J64" s="5">
        <v>60</v>
      </c>
      <c r="K64" s="8">
        <f t="shared" si="0"/>
        <v>9</v>
      </c>
      <c r="L64" s="6">
        <f t="shared" si="1"/>
        <v>15</v>
      </c>
      <c r="M64" s="6">
        <f t="shared" si="2"/>
        <v>24</v>
      </c>
      <c r="N64" s="6">
        <f t="shared" si="3"/>
        <v>12</v>
      </c>
    </row>
    <row r="65" spans="4:14" x14ac:dyDescent="0.3">
      <c r="D65" s="13">
        <v>61</v>
      </c>
      <c r="E65" s="14">
        <v>9</v>
      </c>
      <c r="F65" s="14">
        <v>15</v>
      </c>
      <c r="G65" s="14">
        <v>25</v>
      </c>
      <c r="H65" s="15">
        <v>12</v>
      </c>
      <c r="J65" s="5">
        <v>61</v>
      </c>
      <c r="K65" s="8">
        <f t="shared" si="0"/>
        <v>9</v>
      </c>
      <c r="L65" s="6">
        <f t="shared" si="1"/>
        <v>15</v>
      </c>
      <c r="M65" s="6">
        <f t="shared" si="2"/>
        <v>24</v>
      </c>
      <c r="N65" s="6">
        <f t="shared" si="3"/>
        <v>12</v>
      </c>
    </row>
    <row r="66" spans="4:14" x14ac:dyDescent="0.3">
      <c r="D66" s="13">
        <v>62</v>
      </c>
      <c r="E66" s="14">
        <v>9</v>
      </c>
      <c r="F66" s="14">
        <v>16</v>
      </c>
      <c r="G66" s="14">
        <v>25</v>
      </c>
      <c r="H66" s="15">
        <v>12</v>
      </c>
      <c r="J66" s="5">
        <v>62</v>
      </c>
      <c r="K66" s="8">
        <f t="shared" si="0"/>
        <v>9</v>
      </c>
      <c r="L66" s="6">
        <f t="shared" si="1"/>
        <v>16</v>
      </c>
      <c r="M66" s="6">
        <f t="shared" si="2"/>
        <v>25</v>
      </c>
      <c r="N66" s="6">
        <f t="shared" si="3"/>
        <v>12</v>
      </c>
    </row>
    <row r="67" spans="4:14" x14ac:dyDescent="0.3">
      <c r="D67" s="13">
        <v>63</v>
      </c>
      <c r="E67" s="14">
        <v>9</v>
      </c>
      <c r="F67" s="14">
        <v>16</v>
      </c>
      <c r="G67" s="14">
        <v>25</v>
      </c>
      <c r="H67" s="15">
        <v>13</v>
      </c>
      <c r="J67" s="5">
        <v>63</v>
      </c>
      <c r="K67" s="8">
        <f t="shared" si="0"/>
        <v>9</v>
      </c>
      <c r="L67" s="6">
        <f t="shared" si="1"/>
        <v>16</v>
      </c>
      <c r="M67" s="6">
        <f t="shared" si="2"/>
        <v>25</v>
      </c>
      <c r="N67" s="6">
        <f t="shared" si="3"/>
        <v>13</v>
      </c>
    </row>
    <row r="68" spans="4:14" x14ac:dyDescent="0.3">
      <c r="D68" s="13">
        <v>64</v>
      </c>
      <c r="E68" s="14">
        <v>10</v>
      </c>
      <c r="F68" s="14">
        <v>16</v>
      </c>
      <c r="G68" s="14">
        <v>25</v>
      </c>
      <c r="H68" s="15">
        <v>13</v>
      </c>
      <c r="J68" s="5">
        <v>64</v>
      </c>
      <c r="K68" s="8">
        <f t="shared" si="0"/>
        <v>10</v>
      </c>
      <c r="L68" s="6">
        <f t="shared" si="1"/>
        <v>16</v>
      </c>
      <c r="M68" s="6">
        <f t="shared" si="2"/>
        <v>26</v>
      </c>
      <c r="N68" s="6">
        <f t="shared" si="3"/>
        <v>13</v>
      </c>
    </row>
    <row r="69" spans="4:14" x14ac:dyDescent="0.3">
      <c r="D69" s="13">
        <v>65</v>
      </c>
      <c r="E69" s="14">
        <v>10</v>
      </c>
      <c r="F69" s="14">
        <v>16</v>
      </c>
      <c r="G69" s="14">
        <v>26</v>
      </c>
      <c r="H69" s="15">
        <v>13</v>
      </c>
      <c r="J69" s="5">
        <v>65</v>
      </c>
      <c r="K69" s="8">
        <f t="shared" si="0"/>
        <v>10</v>
      </c>
      <c r="L69" s="6">
        <f t="shared" si="1"/>
        <v>16</v>
      </c>
      <c r="M69" s="6">
        <f t="shared" si="2"/>
        <v>26</v>
      </c>
      <c r="N69" s="6">
        <f t="shared" si="3"/>
        <v>13</v>
      </c>
    </row>
    <row r="70" spans="4:14" x14ac:dyDescent="0.3">
      <c r="D70" s="13">
        <v>66</v>
      </c>
      <c r="E70" s="14">
        <v>10</v>
      </c>
      <c r="F70" s="14">
        <v>17</v>
      </c>
      <c r="G70" s="14">
        <v>26</v>
      </c>
      <c r="H70" s="15">
        <v>13</v>
      </c>
      <c r="J70" s="5">
        <v>66</v>
      </c>
      <c r="K70" s="8">
        <f t="shared" ref="K70:K133" si="4">ROUND(J70*$K$4,0)</f>
        <v>10</v>
      </c>
      <c r="L70" s="6">
        <f t="shared" ref="L70:L133" si="5">ROUND(J70*$L$4,0)</f>
        <v>17</v>
      </c>
      <c r="M70" s="6">
        <f t="shared" ref="M70:M133" si="6">ROUND(J70*$M$4,0)</f>
        <v>26</v>
      </c>
      <c r="N70" s="6">
        <f t="shared" ref="N70:N133" si="7">ROUND(J70*$N$4,0)</f>
        <v>13</v>
      </c>
    </row>
    <row r="71" spans="4:14" x14ac:dyDescent="0.3">
      <c r="D71" s="13">
        <v>67</v>
      </c>
      <c r="E71" s="14">
        <v>10</v>
      </c>
      <c r="F71" s="14">
        <v>17</v>
      </c>
      <c r="G71" s="14">
        <v>27</v>
      </c>
      <c r="H71" s="15">
        <v>13</v>
      </c>
      <c r="J71" s="5">
        <v>67</v>
      </c>
      <c r="K71" s="8">
        <f t="shared" si="4"/>
        <v>10</v>
      </c>
      <c r="L71" s="6">
        <f t="shared" si="5"/>
        <v>17</v>
      </c>
      <c r="M71" s="6">
        <f t="shared" si="6"/>
        <v>27</v>
      </c>
      <c r="N71" s="6">
        <f t="shared" si="7"/>
        <v>13</v>
      </c>
    </row>
    <row r="72" spans="4:14" x14ac:dyDescent="0.3">
      <c r="D72" s="13">
        <v>68</v>
      </c>
      <c r="E72" s="14">
        <v>10</v>
      </c>
      <c r="F72" s="14">
        <v>17</v>
      </c>
      <c r="G72" s="14">
        <v>27</v>
      </c>
      <c r="H72" s="15">
        <v>14</v>
      </c>
      <c r="J72" s="5">
        <v>68</v>
      </c>
      <c r="K72" s="8">
        <f t="shared" si="4"/>
        <v>10</v>
      </c>
      <c r="L72" s="6">
        <f t="shared" si="5"/>
        <v>17</v>
      </c>
      <c r="M72" s="6">
        <f t="shared" si="6"/>
        <v>27</v>
      </c>
      <c r="N72" s="6">
        <f t="shared" si="7"/>
        <v>14</v>
      </c>
    </row>
    <row r="73" spans="4:14" x14ac:dyDescent="0.3">
      <c r="D73" s="13">
        <v>69</v>
      </c>
      <c r="E73" s="14">
        <v>10</v>
      </c>
      <c r="F73" s="14">
        <v>17</v>
      </c>
      <c r="G73" s="14">
        <v>28</v>
      </c>
      <c r="H73" s="15">
        <v>14</v>
      </c>
      <c r="J73" s="5">
        <v>69</v>
      </c>
      <c r="K73" s="8">
        <f t="shared" si="4"/>
        <v>10</v>
      </c>
      <c r="L73" s="6">
        <f t="shared" si="5"/>
        <v>17</v>
      </c>
      <c r="M73" s="6">
        <f t="shared" si="6"/>
        <v>28</v>
      </c>
      <c r="N73" s="6">
        <f t="shared" si="7"/>
        <v>14</v>
      </c>
    </row>
    <row r="74" spans="4:14" x14ac:dyDescent="0.3">
      <c r="D74" s="13">
        <v>70</v>
      </c>
      <c r="E74" s="14">
        <v>11</v>
      </c>
      <c r="F74" s="14">
        <v>17</v>
      </c>
      <c r="G74" s="14">
        <v>28</v>
      </c>
      <c r="H74" s="15">
        <v>14</v>
      </c>
      <c r="J74" s="5">
        <v>70</v>
      </c>
      <c r="K74" s="8">
        <f t="shared" si="4"/>
        <v>11</v>
      </c>
      <c r="L74" s="6">
        <f t="shared" si="5"/>
        <v>18</v>
      </c>
      <c r="M74" s="6">
        <f t="shared" si="6"/>
        <v>28</v>
      </c>
      <c r="N74" s="6">
        <f t="shared" si="7"/>
        <v>14</v>
      </c>
    </row>
    <row r="75" spans="4:14" x14ac:dyDescent="0.3">
      <c r="D75" s="13">
        <v>71</v>
      </c>
      <c r="E75" s="14">
        <v>11</v>
      </c>
      <c r="F75" s="14">
        <v>18</v>
      </c>
      <c r="G75" s="14">
        <v>28</v>
      </c>
      <c r="H75" s="15">
        <v>14</v>
      </c>
      <c r="J75" s="5">
        <v>71</v>
      </c>
      <c r="K75" s="8">
        <f t="shared" si="4"/>
        <v>11</v>
      </c>
      <c r="L75" s="6">
        <f t="shared" si="5"/>
        <v>18</v>
      </c>
      <c r="M75" s="6">
        <f t="shared" si="6"/>
        <v>28</v>
      </c>
      <c r="N75" s="6">
        <f t="shared" si="7"/>
        <v>14</v>
      </c>
    </row>
    <row r="76" spans="4:14" x14ac:dyDescent="0.3">
      <c r="D76" s="13">
        <v>72</v>
      </c>
      <c r="E76" s="14">
        <v>11</v>
      </c>
      <c r="F76" s="14">
        <v>18</v>
      </c>
      <c r="G76" s="14">
        <v>29</v>
      </c>
      <c r="H76" s="15">
        <v>14</v>
      </c>
      <c r="J76" s="5">
        <v>72</v>
      </c>
      <c r="K76" s="8">
        <f t="shared" si="4"/>
        <v>11</v>
      </c>
      <c r="L76" s="6">
        <f t="shared" si="5"/>
        <v>18</v>
      </c>
      <c r="M76" s="6">
        <f t="shared" si="6"/>
        <v>29</v>
      </c>
      <c r="N76" s="6">
        <f t="shared" si="7"/>
        <v>14</v>
      </c>
    </row>
    <row r="77" spans="4:14" x14ac:dyDescent="0.3">
      <c r="D77" s="13">
        <v>73</v>
      </c>
      <c r="E77" s="14">
        <v>11</v>
      </c>
      <c r="F77" s="14">
        <v>18</v>
      </c>
      <c r="G77" s="14">
        <v>29</v>
      </c>
      <c r="H77" s="15">
        <v>15</v>
      </c>
      <c r="J77" s="5">
        <v>73</v>
      </c>
      <c r="K77" s="8">
        <f t="shared" si="4"/>
        <v>11</v>
      </c>
      <c r="L77" s="6">
        <f t="shared" si="5"/>
        <v>18</v>
      </c>
      <c r="M77" s="6">
        <f t="shared" si="6"/>
        <v>29</v>
      </c>
      <c r="N77" s="6">
        <f t="shared" si="7"/>
        <v>15</v>
      </c>
    </row>
    <row r="78" spans="4:14" x14ac:dyDescent="0.3">
      <c r="D78" s="13">
        <v>74</v>
      </c>
      <c r="E78" s="14">
        <v>11</v>
      </c>
      <c r="F78" s="14">
        <v>19</v>
      </c>
      <c r="G78" s="14">
        <v>29</v>
      </c>
      <c r="H78" s="15">
        <v>15</v>
      </c>
      <c r="J78" s="5">
        <v>74</v>
      </c>
      <c r="K78" s="8">
        <f t="shared" si="4"/>
        <v>11</v>
      </c>
      <c r="L78" s="6">
        <f t="shared" si="5"/>
        <v>19</v>
      </c>
      <c r="M78" s="6">
        <f t="shared" si="6"/>
        <v>30</v>
      </c>
      <c r="N78" s="6">
        <f t="shared" si="7"/>
        <v>15</v>
      </c>
    </row>
    <row r="79" spans="4:14" x14ac:dyDescent="0.3">
      <c r="D79" s="13">
        <v>75</v>
      </c>
      <c r="E79" s="14">
        <v>11</v>
      </c>
      <c r="F79" s="14">
        <v>19</v>
      </c>
      <c r="G79" s="14">
        <v>30</v>
      </c>
      <c r="H79" s="15">
        <v>15</v>
      </c>
      <c r="J79" s="5">
        <v>75</v>
      </c>
      <c r="K79" s="8">
        <f t="shared" si="4"/>
        <v>11</v>
      </c>
      <c r="L79" s="6">
        <f t="shared" si="5"/>
        <v>19</v>
      </c>
      <c r="M79" s="6">
        <f t="shared" si="6"/>
        <v>30</v>
      </c>
      <c r="N79" s="6">
        <f t="shared" si="7"/>
        <v>15</v>
      </c>
    </row>
    <row r="80" spans="4:14" x14ac:dyDescent="0.3">
      <c r="D80" s="13">
        <v>76</v>
      </c>
      <c r="E80" s="14">
        <v>11</v>
      </c>
      <c r="F80" s="14">
        <v>19</v>
      </c>
      <c r="G80" s="14">
        <v>31</v>
      </c>
      <c r="H80" s="15">
        <v>15</v>
      </c>
      <c r="J80" s="5">
        <v>76</v>
      </c>
      <c r="K80" s="8">
        <f t="shared" si="4"/>
        <v>11</v>
      </c>
      <c r="L80" s="6">
        <f t="shared" si="5"/>
        <v>19</v>
      </c>
      <c r="M80" s="6">
        <f t="shared" si="6"/>
        <v>30</v>
      </c>
      <c r="N80" s="6">
        <f t="shared" si="7"/>
        <v>15</v>
      </c>
    </row>
    <row r="81" spans="4:14" x14ac:dyDescent="0.3">
      <c r="D81" s="13">
        <v>77</v>
      </c>
      <c r="E81" s="14">
        <v>12</v>
      </c>
      <c r="F81" s="14">
        <v>19</v>
      </c>
      <c r="G81" s="14">
        <v>31</v>
      </c>
      <c r="H81" s="15">
        <v>15</v>
      </c>
      <c r="J81" s="5">
        <v>77</v>
      </c>
      <c r="K81" s="8">
        <f t="shared" si="4"/>
        <v>12</v>
      </c>
      <c r="L81" s="6">
        <f t="shared" si="5"/>
        <v>19</v>
      </c>
      <c r="M81" s="6">
        <f t="shared" si="6"/>
        <v>31</v>
      </c>
      <c r="N81" s="6">
        <f t="shared" si="7"/>
        <v>15</v>
      </c>
    </row>
    <row r="82" spans="4:14" x14ac:dyDescent="0.3">
      <c r="D82" s="13">
        <v>78</v>
      </c>
      <c r="E82" s="14">
        <v>12</v>
      </c>
      <c r="F82" s="14">
        <v>20</v>
      </c>
      <c r="G82" s="14">
        <v>31</v>
      </c>
      <c r="H82" s="15">
        <v>15</v>
      </c>
      <c r="J82" s="5">
        <v>78</v>
      </c>
      <c r="K82" s="8">
        <f t="shared" si="4"/>
        <v>12</v>
      </c>
      <c r="L82" s="6">
        <f t="shared" si="5"/>
        <v>20</v>
      </c>
      <c r="M82" s="6">
        <f t="shared" si="6"/>
        <v>31</v>
      </c>
      <c r="N82" s="6">
        <f t="shared" si="7"/>
        <v>16</v>
      </c>
    </row>
    <row r="83" spans="4:14" x14ac:dyDescent="0.3">
      <c r="D83" s="13">
        <v>79</v>
      </c>
      <c r="E83" s="14">
        <v>12</v>
      </c>
      <c r="F83" s="14">
        <v>20</v>
      </c>
      <c r="G83" s="14">
        <v>32</v>
      </c>
      <c r="H83" s="15">
        <v>15</v>
      </c>
      <c r="J83" s="5">
        <v>79</v>
      </c>
      <c r="K83" s="8">
        <f t="shared" si="4"/>
        <v>12</v>
      </c>
      <c r="L83" s="6">
        <f t="shared" si="5"/>
        <v>20</v>
      </c>
      <c r="M83" s="6">
        <f t="shared" si="6"/>
        <v>32</v>
      </c>
      <c r="N83" s="6">
        <f t="shared" si="7"/>
        <v>16</v>
      </c>
    </row>
    <row r="84" spans="4:14" x14ac:dyDescent="0.3">
      <c r="D84" s="13">
        <v>80</v>
      </c>
      <c r="E84" s="14">
        <v>12</v>
      </c>
      <c r="F84" s="14">
        <v>20</v>
      </c>
      <c r="G84" s="14">
        <v>32</v>
      </c>
      <c r="H84" s="15">
        <v>16</v>
      </c>
      <c r="J84" s="5">
        <v>80</v>
      </c>
      <c r="K84" s="8">
        <f t="shared" si="4"/>
        <v>12</v>
      </c>
      <c r="L84" s="6">
        <f t="shared" si="5"/>
        <v>20</v>
      </c>
      <c r="M84" s="6">
        <f t="shared" si="6"/>
        <v>32</v>
      </c>
      <c r="N84" s="6">
        <f t="shared" si="7"/>
        <v>16</v>
      </c>
    </row>
    <row r="85" spans="4:14" x14ac:dyDescent="0.3">
      <c r="D85" s="13">
        <v>81</v>
      </c>
      <c r="E85" s="14">
        <v>12</v>
      </c>
      <c r="F85" s="14">
        <v>20</v>
      </c>
      <c r="G85" s="14">
        <v>33</v>
      </c>
      <c r="H85" s="15">
        <v>16</v>
      </c>
      <c r="J85" s="5">
        <v>81</v>
      </c>
      <c r="K85" s="8">
        <f t="shared" si="4"/>
        <v>12</v>
      </c>
      <c r="L85" s="6">
        <f t="shared" si="5"/>
        <v>20</v>
      </c>
      <c r="M85" s="6">
        <f t="shared" si="6"/>
        <v>32</v>
      </c>
      <c r="N85" s="6">
        <f t="shared" si="7"/>
        <v>16</v>
      </c>
    </row>
    <row r="86" spans="4:14" x14ac:dyDescent="0.3">
      <c r="D86" s="13">
        <v>82</v>
      </c>
      <c r="E86" s="14">
        <v>12</v>
      </c>
      <c r="F86" s="14">
        <v>21</v>
      </c>
      <c r="G86" s="14">
        <v>33</v>
      </c>
      <c r="H86" s="15">
        <v>16</v>
      </c>
      <c r="J86" s="5">
        <v>82</v>
      </c>
      <c r="K86" s="8">
        <f t="shared" si="4"/>
        <v>12</v>
      </c>
      <c r="L86" s="6">
        <f t="shared" si="5"/>
        <v>21</v>
      </c>
      <c r="M86" s="6">
        <f t="shared" si="6"/>
        <v>33</v>
      </c>
      <c r="N86" s="6">
        <f t="shared" si="7"/>
        <v>16</v>
      </c>
    </row>
    <row r="87" spans="4:14" x14ac:dyDescent="0.3">
      <c r="D87" s="13">
        <v>83</v>
      </c>
      <c r="E87" s="14">
        <v>12</v>
      </c>
      <c r="F87" s="14">
        <v>21</v>
      </c>
      <c r="G87" s="14">
        <v>33</v>
      </c>
      <c r="H87" s="15">
        <v>17</v>
      </c>
      <c r="J87" s="5">
        <v>83</v>
      </c>
      <c r="K87" s="8">
        <f t="shared" si="4"/>
        <v>12</v>
      </c>
      <c r="L87" s="6">
        <f t="shared" si="5"/>
        <v>21</v>
      </c>
      <c r="M87" s="6">
        <f t="shared" si="6"/>
        <v>33</v>
      </c>
      <c r="N87" s="6">
        <f t="shared" si="7"/>
        <v>17</v>
      </c>
    </row>
    <row r="88" spans="4:14" x14ac:dyDescent="0.3">
      <c r="D88" s="13">
        <v>84</v>
      </c>
      <c r="E88" s="14">
        <v>13</v>
      </c>
      <c r="F88" s="14">
        <v>21</v>
      </c>
      <c r="G88" s="14">
        <v>33</v>
      </c>
      <c r="H88" s="15">
        <v>17</v>
      </c>
      <c r="J88" s="5">
        <v>84</v>
      </c>
      <c r="K88" s="8">
        <f t="shared" si="4"/>
        <v>13</v>
      </c>
      <c r="L88" s="6">
        <f t="shared" si="5"/>
        <v>21</v>
      </c>
      <c r="M88" s="6">
        <f t="shared" si="6"/>
        <v>34</v>
      </c>
      <c r="N88" s="6">
        <f t="shared" si="7"/>
        <v>17</v>
      </c>
    </row>
    <row r="89" spans="4:14" x14ac:dyDescent="0.3">
      <c r="D89" s="13">
        <v>85</v>
      </c>
      <c r="E89" s="14">
        <v>13</v>
      </c>
      <c r="F89" s="14">
        <v>21</v>
      </c>
      <c r="G89" s="14">
        <v>34</v>
      </c>
      <c r="H89" s="15">
        <v>17</v>
      </c>
      <c r="J89" s="5">
        <v>85</v>
      </c>
      <c r="K89" s="8">
        <f t="shared" si="4"/>
        <v>13</v>
      </c>
      <c r="L89" s="6">
        <f t="shared" si="5"/>
        <v>21</v>
      </c>
      <c r="M89" s="6">
        <f t="shared" si="6"/>
        <v>34</v>
      </c>
      <c r="N89" s="6">
        <f t="shared" si="7"/>
        <v>17</v>
      </c>
    </row>
    <row r="90" spans="4:14" x14ac:dyDescent="0.3">
      <c r="D90" s="13">
        <v>86</v>
      </c>
      <c r="E90" s="14">
        <v>13</v>
      </c>
      <c r="F90" s="14">
        <v>22</v>
      </c>
      <c r="G90" s="14">
        <v>34</v>
      </c>
      <c r="H90" s="15">
        <v>17</v>
      </c>
      <c r="J90" s="5">
        <v>86</v>
      </c>
      <c r="K90" s="8">
        <f t="shared" si="4"/>
        <v>13</v>
      </c>
      <c r="L90" s="6">
        <f t="shared" si="5"/>
        <v>22</v>
      </c>
      <c r="M90" s="6">
        <f t="shared" si="6"/>
        <v>34</v>
      </c>
      <c r="N90" s="6">
        <f t="shared" si="7"/>
        <v>17</v>
      </c>
    </row>
    <row r="91" spans="4:14" x14ac:dyDescent="0.3">
      <c r="D91" s="13">
        <v>87</v>
      </c>
      <c r="E91" s="14">
        <v>13</v>
      </c>
      <c r="F91" s="14">
        <v>22</v>
      </c>
      <c r="G91" s="14">
        <v>35</v>
      </c>
      <c r="H91" s="15">
        <v>17</v>
      </c>
      <c r="J91" s="5">
        <v>87</v>
      </c>
      <c r="K91" s="8">
        <f t="shared" si="4"/>
        <v>13</v>
      </c>
      <c r="L91" s="6">
        <f t="shared" si="5"/>
        <v>22</v>
      </c>
      <c r="M91" s="6">
        <f t="shared" si="6"/>
        <v>35</v>
      </c>
      <c r="N91" s="6">
        <f t="shared" si="7"/>
        <v>17</v>
      </c>
    </row>
    <row r="92" spans="4:14" x14ac:dyDescent="0.3">
      <c r="D92" s="13">
        <v>88</v>
      </c>
      <c r="E92" s="14">
        <v>13</v>
      </c>
      <c r="F92" s="14">
        <v>22</v>
      </c>
      <c r="G92" s="14">
        <v>35</v>
      </c>
      <c r="H92" s="15">
        <v>18</v>
      </c>
      <c r="J92" s="5">
        <v>88</v>
      </c>
      <c r="K92" s="8">
        <f t="shared" si="4"/>
        <v>13</v>
      </c>
      <c r="L92" s="6">
        <f t="shared" si="5"/>
        <v>22</v>
      </c>
      <c r="M92" s="6">
        <f t="shared" si="6"/>
        <v>35</v>
      </c>
      <c r="N92" s="6">
        <f t="shared" si="7"/>
        <v>18</v>
      </c>
    </row>
    <row r="93" spans="4:14" x14ac:dyDescent="0.3">
      <c r="D93" s="13">
        <v>89</v>
      </c>
      <c r="E93" s="14">
        <v>13</v>
      </c>
      <c r="F93" s="14">
        <v>22</v>
      </c>
      <c r="G93" s="14">
        <v>36</v>
      </c>
      <c r="H93" s="15">
        <v>18</v>
      </c>
      <c r="J93" s="5">
        <v>89</v>
      </c>
      <c r="K93" s="8">
        <f t="shared" si="4"/>
        <v>13</v>
      </c>
      <c r="L93" s="6">
        <f t="shared" si="5"/>
        <v>22</v>
      </c>
      <c r="M93" s="6">
        <f t="shared" si="6"/>
        <v>36</v>
      </c>
      <c r="N93" s="6">
        <f t="shared" si="7"/>
        <v>18</v>
      </c>
    </row>
    <row r="94" spans="4:14" x14ac:dyDescent="0.3">
      <c r="D94" s="13">
        <v>90</v>
      </c>
      <c r="E94" s="14">
        <v>14</v>
      </c>
      <c r="F94" s="14">
        <v>22</v>
      </c>
      <c r="G94" s="14">
        <v>36</v>
      </c>
      <c r="H94" s="15">
        <v>18</v>
      </c>
      <c r="J94" s="5">
        <v>90</v>
      </c>
      <c r="K94" s="8">
        <f t="shared" si="4"/>
        <v>14</v>
      </c>
      <c r="L94" s="6">
        <f t="shared" si="5"/>
        <v>23</v>
      </c>
      <c r="M94" s="6">
        <f t="shared" si="6"/>
        <v>36</v>
      </c>
      <c r="N94" s="6">
        <f t="shared" si="7"/>
        <v>18</v>
      </c>
    </row>
    <row r="95" spans="4:14" x14ac:dyDescent="0.3">
      <c r="D95" s="13">
        <v>91</v>
      </c>
      <c r="E95" s="14">
        <v>14</v>
      </c>
      <c r="F95" s="14">
        <v>23</v>
      </c>
      <c r="G95" s="14">
        <v>36</v>
      </c>
      <c r="H95" s="15">
        <v>18</v>
      </c>
      <c r="J95" s="5">
        <v>91</v>
      </c>
      <c r="K95" s="8">
        <f t="shared" si="4"/>
        <v>14</v>
      </c>
      <c r="L95" s="6">
        <f t="shared" si="5"/>
        <v>23</v>
      </c>
      <c r="M95" s="6">
        <f t="shared" si="6"/>
        <v>36</v>
      </c>
      <c r="N95" s="6">
        <f t="shared" si="7"/>
        <v>18</v>
      </c>
    </row>
    <row r="96" spans="4:14" x14ac:dyDescent="0.3">
      <c r="D96" s="13">
        <v>92</v>
      </c>
      <c r="E96" s="14">
        <v>14</v>
      </c>
      <c r="F96" s="14">
        <v>23</v>
      </c>
      <c r="G96" s="14">
        <v>37</v>
      </c>
      <c r="H96" s="15">
        <v>18</v>
      </c>
      <c r="J96" s="5">
        <v>92</v>
      </c>
      <c r="K96" s="8">
        <f t="shared" si="4"/>
        <v>14</v>
      </c>
      <c r="L96" s="6">
        <f t="shared" si="5"/>
        <v>23</v>
      </c>
      <c r="M96" s="6">
        <f t="shared" si="6"/>
        <v>37</v>
      </c>
      <c r="N96" s="6">
        <f t="shared" si="7"/>
        <v>18</v>
      </c>
    </row>
    <row r="97" spans="4:14" x14ac:dyDescent="0.3">
      <c r="D97" s="13">
        <v>93</v>
      </c>
      <c r="E97" s="14">
        <v>14</v>
      </c>
      <c r="F97" s="14">
        <v>23</v>
      </c>
      <c r="G97" s="14">
        <v>37</v>
      </c>
      <c r="H97" s="15">
        <v>19</v>
      </c>
      <c r="J97" s="5">
        <v>93</v>
      </c>
      <c r="K97" s="8">
        <f t="shared" si="4"/>
        <v>14</v>
      </c>
      <c r="L97" s="6">
        <f t="shared" si="5"/>
        <v>23</v>
      </c>
      <c r="M97" s="6">
        <f t="shared" si="6"/>
        <v>37</v>
      </c>
      <c r="N97" s="6">
        <f t="shared" si="7"/>
        <v>19</v>
      </c>
    </row>
    <row r="98" spans="4:14" x14ac:dyDescent="0.3">
      <c r="D98" s="13">
        <v>94</v>
      </c>
      <c r="E98" s="14">
        <v>14</v>
      </c>
      <c r="F98" s="14">
        <v>24</v>
      </c>
      <c r="G98" s="14">
        <v>37</v>
      </c>
      <c r="H98" s="15">
        <v>19</v>
      </c>
      <c r="J98" s="5">
        <v>94</v>
      </c>
      <c r="K98" s="8">
        <f t="shared" si="4"/>
        <v>14</v>
      </c>
      <c r="L98" s="6">
        <f t="shared" si="5"/>
        <v>24</v>
      </c>
      <c r="M98" s="6">
        <f t="shared" si="6"/>
        <v>38</v>
      </c>
      <c r="N98" s="6">
        <f t="shared" si="7"/>
        <v>19</v>
      </c>
    </row>
    <row r="99" spans="4:14" x14ac:dyDescent="0.3">
      <c r="D99" s="13">
        <v>95</v>
      </c>
      <c r="E99" s="14">
        <v>14</v>
      </c>
      <c r="F99" s="14">
        <v>24</v>
      </c>
      <c r="G99" s="14">
        <v>38</v>
      </c>
      <c r="H99" s="15">
        <v>19</v>
      </c>
      <c r="J99" s="5">
        <v>95</v>
      </c>
      <c r="K99" s="8">
        <f t="shared" si="4"/>
        <v>14</v>
      </c>
      <c r="L99" s="6">
        <f t="shared" si="5"/>
        <v>24</v>
      </c>
      <c r="M99" s="6">
        <f t="shared" si="6"/>
        <v>38</v>
      </c>
      <c r="N99" s="6">
        <f t="shared" si="7"/>
        <v>19</v>
      </c>
    </row>
    <row r="100" spans="4:14" x14ac:dyDescent="0.3">
      <c r="D100" s="13">
        <v>96</v>
      </c>
      <c r="E100" s="14">
        <v>14</v>
      </c>
      <c r="F100" s="14">
        <v>24</v>
      </c>
      <c r="G100" s="14">
        <v>39</v>
      </c>
      <c r="H100" s="15">
        <v>19</v>
      </c>
      <c r="J100" s="5">
        <v>96</v>
      </c>
      <c r="K100" s="8">
        <f t="shared" si="4"/>
        <v>14</v>
      </c>
      <c r="L100" s="6">
        <f t="shared" si="5"/>
        <v>24</v>
      </c>
      <c r="M100" s="6">
        <f t="shared" si="6"/>
        <v>38</v>
      </c>
      <c r="N100" s="6">
        <f t="shared" si="7"/>
        <v>19</v>
      </c>
    </row>
    <row r="101" spans="4:14" x14ac:dyDescent="0.3">
      <c r="D101" s="13">
        <v>97</v>
      </c>
      <c r="E101" s="14">
        <v>15</v>
      </c>
      <c r="F101" s="14">
        <v>24</v>
      </c>
      <c r="G101" s="14">
        <v>39</v>
      </c>
      <c r="H101" s="15">
        <v>19</v>
      </c>
      <c r="J101" s="5">
        <v>97</v>
      </c>
      <c r="K101" s="8">
        <f t="shared" si="4"/>
        <v>15</v>
      </c>
      <c r="L101" s="6">
        <f t="shared" si="5"/>
        <v>24</v>
      </c>
      <c r="M101" s="6">
        <f t="shared" si="6"/>
        <v>39</v>
      </c>
      <c r="N101" s="6">
        <f t="shared" si="7"/>
        <v>19</v>
      </c>
    </row>
    <row r="102" spans="4:14" x14ac:dyDescent="0.3">
      <c r="D102" s="13">
        <v>98</v>
      </c>
      <c r="E102" s="14">
        <v>15</v>
      </c>
      <c r="F102" s="14">
        <v>25</v>
      </c>
      <c r="G102" s="14">
        <v>39</v>
      </c>
      <c r="H102" s="15">
        <v>19</v>
      </c>
      <c r="J102" s="5">
        <v>98</v>
      </c>
      <c r="K102" s="8">
        <f t="shared" si="4"/>
        <v>15</v>
      </c>
      <c r="L102" s="6">
        <f t="shared" si="5"/>
        <v>25</v>
      </c>
      <c r="M102" s="6">
        <f t="shared" si="6"/>
        <v>39</v>
      </c>
      <c r="N102" s="6">
        <f t="shared" si="7"/>
        <v>20</v>
      </c>
    </row>
    <row r="103" spans="4:14" x14ac:dyDescent="0.3">
      <c r="D103" s="13">
        <v>99</v>
      </c>
      <c r="E103" s="14">
        <v>15</v>
      </c>
      <c r="F103" s="14">
        <v>25</v>
      </c>
      <c r="G103" s="14">
        <v>40</v>
      </c>
      <c r="H103" s="15">
        <v>19</v>
      </c>
      <c r="J103" s="5">
        <v>99</v>
      </c>
      <c r="K103" s="8">
        <f t="shared" si="4"/>
        <v>15</v>
      </c>
      <c r="L103" s="6">
        <f t="shared" si="5"/>
        <v>25</v>
      </c>
      <c r="M103" s="6">
        <f t="shared" si="6"/>
        <v>40</v>
      </c>
      <c r="N103" s="6">
        <f t="shared" si="7"/>
        <v>20</v>
      </c>
    </row>
    <row r="104" spans="4:14" x14ac:dyDescent="0.3">
      <c r="D104" s="13">
        <v>100</v>
      </c>
      <c r="E104" s="14">
        <v>15</v>
      </c>
      <c r="F104" s="14">
        <v>25</v>
      </c>
      <c r="G104" s="14">
        <v>40</v>
      </c>
      <c r="H104" s="15">
        <v>20</v>
      </c>
      <c r="J104" s="5">
        <v>100</v>
      </c>
      <c r="K104" s="8">
        <f t="shared" si="4"/>
        <v>15</v>
      </c>
      <c r="L104" s="6">
        <f t="shared" si="5"/>
        <v>25</v>
      </c>
      <c r="M104" s="6">
        <f t="shared" si="6"/>
        <v>40</v>
      </c>
      <c r="N104" s="6">
        <f t="shared" si="7"/>
        <v>20</v>
      </c>
    </row>
    <row r="105" spans="4:14" x14ac:dyDescent="0.3">
      <c r="D105" s="13">
        <v>101</v>
      </c>
      <c r="E105" s="14">
        <v>15</v>
      </c>
      <c r="F105" s="14">
        <v>25</v>
      </c>
      <c r="G105" s="14">
        <v>41</v>
      </c>
      <c r="H105" s="15">
        <v>20</v>
      </c>
      <c r="J105" s="5">
        <v>101</v>
      </c>
      <c r="K105" s="8">
        <f t="shared" si="4"/>
        <v>15</v>
      </c>
      <c r="L105" s="6">
        <f t="shared" si="5"/>
        <v>25</v>
      </c>
      <c r="M105" s="6">
        <f t="shared" si="6"/>
        <v>40</v>
      </c>
      <c r="N105" s="6">
        <f t="shared" si="7"/>
        <v>20</v>
      </c>
    </row>
    <row r="106" spans="4:14" x14ac:dyDescent="0.3">
      <c r="D106" s="13">
        <v>102</v>
      </c>
      <c r="E106" s="14">
        <v>15</v>
      </c>
      <c r="F106" s="14">
        <v>26</v>
      </c>
      <c r="G106" s="14">
        <v>41</v>
      </c>
      <c r="H106" s="15">
        <v>20</v>
      </c>
      <c r="J106" s="5">
        <v>102</v>
      </c>
      <c r="K106" s="8">
        <f t="shared" si="4"/>
        <v>15</v>
      </c>
      <c r="L106" s="6">
        <f t="shared" si="5"/>
        <v>26</v>
      </c>
      <c r="M106" s="6">
        <f t="shared" si="6"/>
        <v>41</v>
      </c>
      <c r="N106" s="6">
        <f t="shared" si="7"/>
        <v>20</v>
      </c>
    </row>
    <row r="107" spans="4:14" x14ac:dyDescent="0.3">
      <c r="D107" s="13">
        <v>103</v>
      </c>
      <c r="E107" s="14">
        <v>15</v>
      </c>
      <c r="F107" s="14">
        <v>26</v>
      </c>
      <c r="G107" s="14">
        <v>41</v>
      </c>
      <c r="H107" s="15">
        <v>21</v>
      </c>
      <c r="J107" s="5">
        <v>103</v>
      </c>
      <c r="K107" s="8">
        <f t="shared" si="4"/>
        <v>15</v>
      </c>
      <c r="L107" s="6">
        <f t="shared" si="5"/>
        <v>26</v>
      </c>
      <c r="M107" s="6">
        <f t="shared" si="6"/>
        <v>41</v>
      </c>
      <c r="N107" s="6">
        <f t="shared" si="7"/>
        <v>21</v>
      </c>
    </row>
    <row r="108" spans="4:14" x14ac:dyDescent="0.3">
      <c r="D108" s="13">
        <v>104</v>
      </c>
      <c r="E108" s="14">
        <v>16</v>
      </c>
      <c r="F108" s="14">
        <v>26</v>
      </c>
      <c r="G108" s="14">
        <v>41</v>
      </c>
      <c r="H108" s="15">
        <v>21</v>
      </c>
      <c r="J108" s="5">
        <v>104</v>
      </c>
      <c r="K108" s="8">
        <f t="shared" si="4"/>
        <v>16</v>
      </c>
      <c r="L108" s="6">
        <f t="shared" si="5"/>
        <v>26</v>
      </c>
      <c r="M108" s="6">
        <f t="shared" si="6"/>
        <v>42</v>
      </c>
      <c r="N108" s="6">
        <f t="shared" si="7"/>
        <v>21</v>
      </c>
    </row>
    <row r="109" spans="4:14" x14ac:dyDescent="0.3">
      <c r="D109" s="13">
        <v>105</v>
      </c>
      <c r="E109" s="14">
        <v>16</v>
      </c>
      <c r="F109" s="14">
        <v>26</v>
      </c>
      <c r="G109" s="14">
        <v>42</v>
      </c>
      <c r="H109" s="15">
        <v>21</v>
      </c>
      <c r="J109" s="5">
        <v>105</v>
      </c>
      <c r="K109" s="8">
        <f t="shared" si="4"/>
        <v>16</v>
      </c>
      <c r="L109" s="6">
        <f t="shared" si="5"/>
        <v>26</v>
      </c>
      <c r="M109" s="6">
        <f t="shared" si="6"/>
        <v>42</v>
      </c>
      <c r="N109" s="6">
        <f t="shared" si="7"/>
        <v>21</v>
      </c>
    </row>
    <row r="110" spans="4:14" x14ac:dyDescent="0.3">
      <c r="D110" s="13">
        <v>106</v>
      </c>
      <c r="E110" s="14">
        <v>16</v>
      </c>
      <c r="F110" s="14">
        <v>27</v>
      </c>
      <c r="G110" s="14">
        <v>42</v>
      </c>
      <c r="H110" s="15">
        <v>21</v>
      </c>
      <c r="J110" s="5">
        <v>106</v>
      </c>
      <c r="K110" s="8">
        <f t="shared" si="4"/>
        <v>16</v>
      </c>
      <c r="L110" s="6">
        <f t="shared" si="5"/>
        <v>27</v>
      </c>
      <c r="M110" s="6">
        <f t="shared" si="6"/>
        <v>42</v>
      </c>
      <c r="N110" s="6">
        <f t="shared" si="7"/>
        <v>21</v>
      </c>
    </row>
    <row r="111" spans="4:14" x14ac:dyDescent="0.3">
      <c r="D111" s="13">
        <v>107</v>
      </c>
      <c r="E111" s="14">
        <v>16</v>
      </c>
      <c r="F111" s="14">
        <v>27</v>
      </c>
      <c r="G111" s="14">
        <v>43</v>
      </c>
      <c r="H111" s="15">
        <v>21</v>
      </c>
      <c r="J111" s="5">
        <v>107</v>
      </c>
      <c r="K111" s="8">
        <f t="shared" si="4"/>
        <v>16</v>
      </c>
      <c r="L111" s="6">
        <f t="shared" si="5"/>
        <v>27</v>
      </c>
      <c r="M111" s="6">
        <f t="shared" si="6"/>
        <v>43</v>
      </c>
      <c r="N111" s="6">
        <f t="shared" si="7"/>
        <v>21</v>
      </c>
    </row>
    <row r="112" spans="4:14" x14ac:dyDescent="0.3">
      <c r="D112" s="13">
        <v>108</v>
      </c>
      <c r="E112" s="14">
        <v>16</v>
      </c>
      <c r="F112" s="14">
        <v>27</v>
      </c>
      <c r="G112" s="14">
        <v>43</v>
      </c>
      <c r="H112" s="15">
        <v>22</v>
      </c>
      <c r="J112" s="5">
        <v>108</v>
      </c>
      <c r="K112" s="8">
        <f t="shared" si="4"/>
        <v>16</v>
      </c>
      <c r="L112" s="6">
        <f t="shared" si="5"/>
        <v>27</v>
      </c>
      <c r="M112" s="6">
        <f t="shared" si="6"/>
        <v>43</v>
      </c>
      <c r="N112" s="6">
        <f t="shared" si="7"/>
        <v>22</v>
      </c>
    </row>
    <row r="113" spans="4:14" x14ac:dyDescent="0.3">
      <c r="D113" s="13">
        <v>109</v>
      </c>
      <c r="E113" s="14">
        <v>16</v>
      </c>
      <c r="F113" s="14">
        <v>27</v>
      </c>
      <c r="G113" s="14">
        <v>44</v>
      </c>
      <c r="H113" s="15">
        <v>22</v>
      </c>
      <c r="J113" s="5">
        <v>109</v>
      </c>
      <c r="K113" s="8">
        <f t="shared" si="4"/>
        <v>16</v>
      </c>
      <c r="L113" s="6">
        <f t="shared" si="5"/>
        <v>27</v>
      </c>
      <c r="M113" s="6">
        <f t="shared" si="6"/>
        <v>44</v>
      </c>
      <c r="N113" s="6">
        <f t="shared" si="7"/>
        <v>22</v>
      </c>
    </row>
    <row r="114" spans="4:14" x14ac:dyDescent="0.3">
      <c r="D114" s="13">
        <v>110</v>
      </c>
      <c r="E114" s="14">
        <v>17</v>
      </c>
      <c r="F114" s="14">
        <v>27</v>
      </c>
      <c r="G114" s="14">
        <v>44</v>
      </c>
      <c r="H114" s="15">
        <v>22</v>
      </c>
      <c r="J114" s="5">
        <v>110</v>
      </c>
      <c r="K114" s="8">
        <f t="shared" si="4"/>
        <v>17</v>
      </c>
      <c r="L114" s="6">
        <f t="shared" si="5"/>
        <v>28</v>
      </c>
      <c r="M114" s="6">
        <f t="shared" si="6"/>
        <v>44</v>
      </c>
      <c r="N114" s="6">
        <f t="shared" si="7"/>
        <v>22</v>
      </c>
    </row>
    <row r="115" spans="4:14" x14ac:dyDescent="0.3">
      <c r="D115" s="13">
        <v>111</v>
      </c>
      <c r="E115" s="14">
        <v>17</v>
      </c>
      <c r="F115" s="14">
        <v>28</v>
      </c>
      <c r="G115" s="14">
        <v>44</v>
      </c>
      <c r="H115" s="15">
        <v>22</v>
      </c>
      <c r="J115" s="5">
        <v>111</v>
      </c>
      <c r="K115" s="8">
        <f t="shared" si="4"/>
        <v>17</v>
      </c>
      <c r="L115" s="6">
        <f t="shared" si="5"/>
        <v>28</v>
      </c>
      <c r="M115" s="6">
        <f t="shared" si="6"/>
        <v>44</v>
      </c>
      <c r="N115" s="6">
        <f t="shared" si="7"/>
        <v>22</v>
      </c>
    </row>
    <row r="116" spans="4:14" x14ac:dyDescent="0.3">
      <c r="D116" s="13">
        <v>112</v>
      </c>
      <c r="E116" s="14">
        <v>17</v>
      </c>
      <c r="F116" s="14">
        <v>28</v>
      </c>
      <c r="G116" s="14">
        <v>45</v>
      </c>
      <c r="H116" s="15">
        <v>22</v>
      </c>
      <c r="J116" s="5">
        <v>112</v>
      </c>
      <c r="K116" s="8">
        <f t="shared" si="4"/>
        <v>17</v>
      </c>
      <c r="L116" s="6">
        <f t="shared" si="5"/>
        <v>28</v>
      </c>
      <c r="M116" s="6">
        <f t="shared" si="6"/>
        <v>45</v>
      </c>
      <c r="N116" s="6">
        <f t="shared" si="7"/>
        <v>22</v>
      </c>
    </row>
    <row r="117" spans="4:14" x14ac:dyDescent="0.3">
      <c r="D117" s="13">
        <v>113</v>
      </c>
      <c r="E117" s="14">
        <v>17</v>
      </c>
      <c r="F117" s="14">
        <v>28</v>
      </c>
      <c r="G117" s="14">
        <v>45</v>
      </c>
      <c r="H117" s="15">
        <v>23</v>
      </c>
      <c r="J117" s="5">
        <v>113</v>
      </c>
      <c r="K117" s="8">
        <f t="shared" si="4"/>
        <v>17</v>
      </c>
      <c r="L117" s="6">
        <f t="shared" si="5"/>
        <v>28</v>
      </c>
      <c r="M117" s="6">
        <f t="shared" si="6"/>
        <v>45</v>
      </c>
      <c r="N117" s="6">
        <f t="shared" si="7"/>
        <v>23</v>
      </c>
    </row>
    <row r="118" spans="4:14" x14ac:dyDescent="0.3">
      <c r="D118" s="13">
        <v>114</v>
      </c>
      <c r="E118" s="14">
        <v>17</v>
      </c>
      <c r="F118" s="14">
        <v>29</v>
      </c>
      <c r="G118" s="14">
        <v>45</v>
      </c>
      <c r="H118" s="15">
        <v>23</v>
      </c>
      <c r="J118" s="5">
        <v>114</v>
      </c>
      <c r="K118" s="8">
        <f t="shared" si="4"/>
        <v>17</v>
      </c>
      <c r="L118" s="6">
        <f t="shared" si="5"/>
        <v>29</v>
      </c>
      <c r="M118" s="6">
        <f t="shared" si="6"/>
        <v>46</v>
      </c>
      <c r="N118" s="6">
        <f t="shared" si="7"/>
        <v>23</v>
      </c>
    </row>
    <row r="119" spans="4:14" x14ac:dyDescent="0.3">
      <c r="D119" s="13">
        <v>115</v>
      </c>
      <c r="E119" s="14">
        <v>17</v>
      </c>
      <c r="F119" s="14">
        <v>29</v>
      </c>
      <c r="G119" s="14">
        <v>46</v>
      </c>
      <c r="H119" s="15">
        <v>23</v>
      </c>
      <c r="J119" s="5">
        <v>115</v>
      </c>
      <c r="K119" s="8">
        <f t="shared" si="4"/>
        <v>17</v>
      </c>
      <c r="L119" s="6">
        <f t="shared" si="5"/>
        <v>29</v>
      </c>
      <c r="M119" s="6">
        <f t="shared" si="6"/>
        <v>46</v>
      </c>
      <c r="N119" s="6">
        <f t="shared" si="7"/>
        <v>23</v>
      </c>
    </row>
    <row r="120" spans="4:14" x14ac:dyDescent="0.3">
      <c r="D120" s="13">
        <v>116</v>
      </c>
      <c r="E120" s="14">
        <v>17</v>
      </c>
      <c r="F120" s="14">
        <v>29</v>
      </c>
      <c r="G120" s="14">
        <v>47</v>
      </c>
      <c r="H120" s="15">
        <v>23</v>
      </c>
      <c r="J120" s="5">
        <v>116</v>
      </c>
      <c r="K120" s="8">
        <f t="shared" si="4"/>
        <v>17</v>
      </c>
      <c r="L120" s="6">
        <f t="shared" si="5"/>
        <v>29</v>
      </c>
      <c r="M120" s="6">
        <f t="shared" si="6"/>
        <v>46</v>
      </c>
      <c r="N120" s="6">
        <f t="shared" si="7"/>
        <v>23</v>
      </c>
    </row>
    <row r="121" spans="4:14" x14ac:dyDescent="0.3">
      <c r="D121" s="13">
        <v>117</v>
      </c>
      <c r="E121" s="14">
        <v>18</v>
      </c>
      <c r="F121" s="14">
        <v>29</v>
      </c>
      <c r="G121" s="14">
        <v>47</v>
      </c>
      <c r="H121" s="15">
        <v>23</v>
      </c>
      <c r="J121" s="5">
        <v>117</v>
      </c>
      <c r="K121" s="8">
        <f t="shared" si="4"/>
        <v>18</v>
      </c>
      <c r="L121" s="6">
        <f t="shared" si="5"/>
        <v>29</v>
      </c>
      <c r="M121" s="6">
        <f t="shared" si="6"/>
        <v>47</v>
      </c>
      <c r="N121" s="6">
        <f t="shared" si="7"/>
        <v>23</v>
      </c>
    </row>
    <row r="122" spans="4:14" x14ac:dyDescent="0.3">
      <c r="D122" s="13">
        <v>118</v>
      </c>
      <c r="E122" s="14">
        <v>18</v>
      </c>
      <c r="F122" s="14">
        <v>30</v>
      </c>
      <c r="G122" s="14">
        <v>47</v>
      </c>
      <c r="H122" s="15">
        <v>23</v>
      </c>
      <c r="J122" s="5">
        <v>118</v>
      </c>
      <c r="K122" s="8">
        <f t="shared" si="4"/>
        <v>18</v>
      </c>
      <c r="L122" s="6">
        <f t="shared" si="5"/>
        <v>30</v>
      </c>
      <c r="M122" s="6">
        <f t="shared" si="6"/>
        <v>47</v>
      </c>
      <c r="N122" s="6">
        <f t="shared" si="7"/>
        <v>24</v>
      </c>
    </row>
    <row r="123" spans="4:14" x14ac:dyDescent="0.3">
      <c r="D123" s="13">
        <v>119</v>
      </c>
      <c r="E123" s="14">
        <v>18</v>
      </c>
      <c r="F123" s="14">
        <v>30</v>
      </c>
      <c r="G123" s="14">
        <v>48</v>
      </c>
      <c r="H123" s="15">
        <v>23</v>
      </c>
      <c r="J123" s="5">
        <v>119</v>
      </c>
      <c r="K123" s="8">
        <f t="shared" si="4"/>
        <v>18</v>
      </c>
      <c r="L123" s="6">
        <f t="shared" si="5"/>
        <v>30</v>
      </c>
      <c r="M123" s="6">
        <f t="shared" si="6"/>
        <v>48</v>
      </c>
      <c r="N123" s="6">
        <f t="shared" si="7"/>
        <v>24</v>
      </c>
    </row>
    <row r="124" spans="4:14" x14ac:dyDescent="0.3">
      <c r="D124" s="13">
        <v>120</v>
      </c>
      <c r="E124" s="14">
        <v>18</v>
      </c>
      <c r="F124" s="14">
        <v>30</v>
      </c>
      <c r="G124" s="14">
        <v>48</v>
      </c>
      <c r="H124" s="15">
        <v>24</v>
      </c>
      <c r="J124" s="5">
        <v>120</v>
      </c>
      <c r="K124" s="8">
        <f t="shared" si="4"/>
        <v>18</v>
      </c>
      <c r="L124" s="6">
        <f t="shared" si="5"/>
        <v>30</v>
      </c>
      <c r="M124" s="6">
        <f t="shared" si="6"/>
        <v>48</v>
      </c>
      <c r="N124" s="6">
        <f t="shared" si="7"/>
        <v>24</v>
      </c>
    </row>
    <row r="125" spans="4:14" x14ac:dyDescent="0.3">
      <c r="D125" s="13">
        <v>121</v>
      </c>
      <c r="E125" s="14">
        <v>18</v>
      </c>
      <c r="F125" s="14">
        <v>30</v>
      </c>
      <c r="G125" s="14">
        <v>49</v>
      </c>
      <c r="H125" s="15">
        <v>24</v>
      </c>
      <c r="J125" s="5">
        <v>121</v>
      </c>
      <c r="K125" s="8">
        <f t="shared" si="4"/>
        <v>18</v>
      </c>
      <c r="L125" s="6">
        <f t="shared" si="5"/>
        <v>30</v>
      </c>
      <c r="M125" s="6">
        <f t="shared" si="6"/>
        <v>48</v>
      </c>
      <c r="N125" s="6">
        <f t="shared" si="7"/>
        <v>24</v>
      </c>
    </row>
    <row r="126" spans="4:14" x14ac:dyDescent="0.3">
      <c r="D126" s="13">
        <v>122</v>
      </c>
      <c r="E126" s="14">
        <v>18</v>
      </c>
      <c r="F126" s="14">
        <v>31</v>
      </c>
      <c r="G126" s="14">
        <v>49</v>
      </c>
      <c r="H126" s="15">
        <v>24</v>
      </c>
      <c r="J126" s="5">
        <v>122</v>
      </c>
      <c r="K126" s="8">
        <f t="shared" si="4"/>
        <v>18</v>
      </c>
      <c r="L126" s="6">
        <f t="shared" si="5"/>
        <v>31</v>
      </c>
      <c r="M126" s="6">
        <f t="shared" si="6"/>
        <v>49</v>
      </c>
      <c r="N126" s="6">
        <f t="shared" si="7"/>
        <v>24</v>
      </c>
    </row>
    <row r="127" spans="4:14" x14ac:dyDescent="0.3">
      <c r="D127" s="13">
        <v>123</v>
      </c>
      <c r="E127" s="14">
        <v>18</v>
      </c>
      <c r="F127" s="14">
        <v>31</v>
      </c>
      <c r="G127" s="14">
        <v>49</v>
      </c>
      <c r="H127" s="15">
        <v>25</v>
      </c>
      <c r="J127" s="5">
        <v>123</v>
      </c>
      <c r="K127" s="8">
        <f t="shared" si="4"/>
        <v>18</v>
      </c>
      <c r="L127" s="6">
        <f t="shared" si="5"/>
        <v>31</v>
      </c>
      <c r="M127" s="6">
        <f t="shared" si="6"/>
        <v>49</v>
      </c>
      <c r="N127" s="6">
        <f t="shared" si="7"/>
        <v>25</v>
      </c>
    </row>
    <row r="128" spans="4:14" x14ac:dyDescent="0.3">
      <c r="D128" s="13">
        <v>124</v>
      </c>
      <c r="E128" s="14">
        <v>19</v>
      </c>
      <c r="F128" s="14">
        <v>31</v>
      </c>
      <c r="G128" s="14">
        <v>49</v>
      </c>
      <c r="H128" s="15">
        <v>25</v>
      </c>
      <c r="J128" s="5">
        <v>124</v>
      </c>
      <c r="K128" s="8">
        <f t="shared" si="4"/>
        <v>19</v>
      </c>
      <c r="L128" s="6">
        <f t="shared" si="5"/>
        <v>31</v>
      </c>
      <c r="M128" s="6">
        <f t="shared" si="6"/>
        <v>50</v>
      </c>
      <c r="N128" s="6">
        <f t="shared" si="7"/>
        <v>25</v>
      </c>
    </row>
    <row r="129" spans="4:14" x14ac:dyDescent="0.3">
      <c r="D129" s="13">
        <v>125</v>
      </c>
      <c r="E129" s="14">
        <v>19</v>
      </c>
      <c r="F129" s="14">
        <v>31</v>
      </c>
      <c r="G129" s="14">
        <v>50</v>
      </c>
      <c r="H129" s="15">
        <v>25</v>
      </c>
      <c r="J129" s="5">
        <v>125</v>
      </c>
      <c r="K129" s="8">
        <f t="shared" si="4"/>
        <v>19</v>
      </c>
      <c r="L129" s="6">
        <f t="shared" si="5"/>
        <v>31</v>
      </c>
      <c r="M129" s="6">
        <f t="shared" si="6"/>
        <v>50</v>
      </c>
      <c r="N129" s="6">
        <f t="shared" si="7"/>
        <v>25</v>
      </c>
    </row>
    <row r="130" spans="4:14" x14ac:dyDescent="0.3">
      <c r="D130" s="13">
        <v>126</v>
      </c>
      <c r="E130" s="14">
        <v>19</v>
      </c>
      <c r="F130" s="14">
        <v>32</v>
      </c>
      <c r="G130" s="14">
        <v>50</v>
      </c>
      <c r="H130" s="15">
        <v>25</v>
      </c>
      <c r="J130" s="5">
        <v>126</v>
      </c>
      <c r="K130" s="8">
        <f t="shared" si="4"/>
        <v>19</v>
      </c>
      <c r="L130" s="6">
        <f t="shared" si="5"/>
        <v>32</v>
      </c>
      <c r="M130" s="6">
        <f t="shared" si="6"/>
        <v>50</v>
      </c>
      <c r="N130" s="6">
        <f t="shared" si="7"/>
        <v>25</v>
      </c>
    </row>
    <row r="131" spans="4:14" x14ac:dyDescent="0.3">
      <c r="D131" s="13">
        <v>127</v>
      </c>
      <c r="E131" s="14">
        <v>19</v>
      </c>
      <c r="F131" s="14">
        <v>32</v>
      </c>
      <c r="G131" s="14">
        <v>51</v>
      </c>
      <c r="H131" s="15">
        <v>25</v>
      </c>
      <c r="J131" s="5">
        <v>127</v>
      </c>
      <c r="K131" s="8">
        <f t="shared" si="4"/>
        <v>19</v>
      </c>
      <c r="L131" s="6">
        <f t="shared" si="5"/>
        <v>32</v>
      </c>
      <c r="M131" s="6">
        <f t="shared" si="6"/>
        <v>51</v>
      </c>
      <c r="N131" s="6">
        <f t="shared" si="7"/>
        <v>25</v>
      </c>
    </row>
    <row r="132" spans="4:14" x14ac:dyDescent="0.3">
      <c r="D132" s="13">
        <v>128</v>
      </c>
      <c r="E132" s="14">
        <v>19</v>
      </c>
      <c r="F132" s="14">
        <v>32</v>
      </c>
      <c r="G132" s="14">
        <v>51</v>
      </c>
      <c r="H132" s="15">
        <v>26</v>
      </c>
      <c r="J132" s="5">
        <v>128</v>
      </c>
      <c r="K132" s="8">
        <f t="shared" si="4"/>
        <v>19</v>
      </c>
      <c r="L132" s="6">
        <f t="shared" si="5"/>
        <v>32</v>
      </c>
      <c r="M132" s="6">
        <f t="shared" si="6"/>
        <v>51</v>
      </c>
      <c r="N132" s="6">
        <f t="shared" si="7"/>
        <v>26</v>
      </c>
    </row>
    <row r="133" spans="4:14" x14ac:dyDescent="0.3">
      <c r="D133" s="13">
        <v>129</v>
      </c>
      <c r="E133" s="14">
        <v>19</v>
      </c>
      <c r="F133" s="14">
        <v>32</v>
      </c>
      <c r="G133" s="14">
        <v>52</v>
      </c>
      <c r="H133" s="15">
        <v>26</v>
      </c>
      <c r="J133" s="5">
        <v>129</v>
      </c>
      <c r="K133" s="8">
        <f t="shared" si="4"/>
        <v>19</v>
      </c>
      <c r="L133" s="6">
        <f t="shared" si="5"/>
        <v>32</v>
      </c>
      <c r="M133" s="6">
        <f t="shared" si="6"/>
        <v>52</v>
      </c>
      <c r="N133" s="6">
        <f t="shared" si="7"/>
        <v>26</v>
      </c>
    </row>
    <row r="134" spans="4:14" x14ac:dyDescent="0.3">
      <c r="D134" s="13">
        <v>130</v>
      </c>
      <c r="E134" s="14">
        <v>20</v>
      </c>
      <c r="F134" s="14">
        <v>32</v>
      </c>
      <c r="G134" s="14">
        <v>52</v>
      </c>
      <c r="H134" s="15">
        <v>26</v>
      </c>
      <c r="J134" s="5">
        <v>130</v>
      </c>
      <c r="K134" s="8">
        <f t="shared" ref="K134:K197" si="8">ROUND(J134*$K$4,0)</f>
        <v>20</v>
      </c>
      <c r="L134" s="6">
        <f t="shared" ref="L134:L197" si="9">ROUND(J134*$L$4,0)</f>
        <v>33</v>
      </c>
      <c r="M134" s="6">
        <f t="shared" ref="M134:M197" si="10">ROUND(J134*$M$4,0)</f>
        <v>52</v>
      </c>
      <c r="N134" s="6">
        <f t="shared" ref="N134:N197" si="11">ROUND(J134*$N$4,0)</f>
        <v>26</v>
      </c>
    </row>
    <row r="135" spans="4:14" x14ac:dyDescent="0.3">
      <c r="D135" s="13">
        <v>131</v>
      </c>
      <c r="E135" s="14">
        <v>20</v>
      </c>
      <c r="F135" s="14">
        <v>33</v>
      </c>
      <c r="G135" s="14">
        <v>52</v>
      </c>
      <c r="H135" s="15">
        <v>26</v>
      </c>
      <c r="J135" s="5">
        <v>131</v>
      </c>
      <c r="K135" s="8">
        <f t="shared" si="8"/>
        <v>20</v>
      </c>
      <c r="L135" s="6">
        <f t="shared" si="9"/>
        <v>33</v>
      </c>
      <c r="M135" s="6">
        <f t="shared" si="10"/>
        <v>52</v>
      </c>
      <c r="N135" s="6">
        <f t="shared" si="11"/>
        <v>26</v>
      </c>
    </row>
    <row r="136" spans="4:14" x14ac:dyDescent="0.3">
      <c r="D136" s="13">
        <v>132</v>
      </c>
      <c r="E136" s="14">
        <v>20</v>
      </c>
      <c r="F136" s="14">
        <v>33</v>
      </c>
      <c r="G136" s="14">
        <v>53</v>
      </c>
      <c r="H136" s="15">
        <v>26</v>
      </c>
      <c r="J136" s="5">
        <v>132</v>
      </c>
      <c r="K136" s="8">
        <f t="shared" si="8"/>
        <v>20</v>
      </c>
      <c r="L136" s="6">
        <f t="shared" si="9"/>
        <v>33</v>
      </c>
      <c r="M136" s="6">
        <f t="shared" si="10"/>
        <v>53</v>
      </c>
      <c r="N136" s="6">
        <f t="shared" si="11"/>
        <v>26</v>
      </c>
    </row>
    <row r="137" spans="4:14" x14ac:dyDescent="0.3">
      <c r="D137" s="13">
        <v>133</v>
      </c>
      <c r="E137" s="14">
        <v>20</v>
      </c>
      <c r="F137" s="14">
        <v>33</v>
      </c>
      <c r="G137" s="14">
        <v>53</v>
      </c>
      <c r="H137" s="15">
        <v>27</v>
      </c>
      <c r="J137" s="5">
        <v>133</v>
      </c>
      <c r="K137" s="8">
        <f t="shared" si="8"/>
        <v>20</v>
      </c>
      <c r="L137" s="6">
        <f t="shared" si="9"/>
        <v>33</v>
      </c>
      <c r="M137" s="6">
        <f t="shared" si="10"/>
        <v>53</v>
      </c>
      <c r="N137" s="6">
        <f t="shared" si="11"/>
        <v>27</v>
      </c>
    </row>
    <row r="138" spans="4:14" x14ac:dyDescent="0.3">
      <c r="D138" s="13">
        <v>134</v>
      </c>
      <c r="E138" s="14">
        <v>20</v>
      </c>
      <c r="F138" s="14">
        <v>34</v>
      </c>
      <c r="G138" s="14">
        <v>53</v>
      </c>
      <c r="H138" s="15">
        <v>27</v>
      </c>
      <c r="J138" s="5">
        <v>134</v>
      </c>
      <c r="K138" s="8">
        <f t="shared" si="8"/>
        <v>20</v>
      </c>
      <c r="L138" s="6">
        <f t="shared" si="9"/>
        <v>34</v>
      </c>
      <c r="M138" s="6">
        <f t="shared" si="10"/>
        <v>54</v>
      </c>
      <c r="N138" s="6">
        <f t="shared" si="11"/>
        <v>27</v>
      </c>
    </row>
    <row r="139" spans="4:14" x14ac:dyDescent="0.3">
      <c r="D139" s="13">
        <v>135</v>
      </c>
      <c r="E139" s="14">
        <v>20</v>
      </c>
      <c r="F139" s="14">
        <v>34</v>
      </c>
      <c r="G139" s="14">
        <v>54</v>
      </c>
      <c r="H139" s="15">
        <v>27</v>
      </c>
      <c r="J139" s="5">
        <v>135</v>
      </c>
      <c r="K139" s="8">
        <f t="shared" si="8"/>
        <v>20</v>
      </c>
      <c r="L139" s="6">
        <f t="shared" si="9"/>
        <v>34</v>
      </c>
      <c r="M139" s="6">
        <f t="shared" si="10"/>
        <v>54</v>
      </c>
      <c r="N139" s="6">
        <f t="shared" si="11"/>
        <v>27</v>
      </c>
    </row>
    <row r="140" spans="4:14" x14ac:dyDescent="0.3">
      <c r="D140" s="13">
        <v>136</v>
      </c>
      <c r="E140" s="14">
        <v>20</v>
      </c>
      <c r="F140" s="14">
        <v>34</v>
      </c>
      <c r="G140" s="14">
        <v>55</v>
      </c>
      <c r="H140" s="15">
        <v>27</v>
      </c>
      <c r="J140" s="5">
        <v>136</v>
      </c>
      <c r="K140" s="8">
        <f t="shared" si="8"/>
        <v>20</v>
      </c>
      <c r="L140" s="6">
        <f t="shared" si="9"/>
        <v>34</v>
      </c>
      <c r="M140" s="6">
        <f t="shared" si="10"/>
        <v>54</v>
      </c>
      <c r="N140" s="6">
        <f t="shared" si="11"/>
        <v>27</v>
      </c>
    </row>
    <row r="141" spans="4:14" x14ac:dyDescent="0.3">
      <c r="D141" s="13">
        <v>137</v>
      </c>
      <c r="E141" s="14">
        <v>21</v>
      </c>
      <c r="F141" s="14">
        <v>34</v>
      </c>
      <c r="G141" s="14">
        <v>55</v>
      </c>
      <c r="H141" s="15">
        <v>27</v>
      </c>
      <c r="J141" s="5">
        <v>137</v>
      </c>
      <c r="K141" s="8">
        <f t="shared" si="8"/>
        <v>21</v>
      </c>
      <c r="L141" s="6">
        <f t="shared" si="9"/>
        <v>34</v>
      </c>
      <c r="M141" s="6">
        <f t="shared" si="10"/>
        <v>55</v>
      </c>
      <c r="N141" s="6">
        <f t="shared" si="11"/>
        <v>27</v>
      </c>
    </row>
    <row r="142" spans="4:14" x14ac:dyDescent="0.3">
      <c r="D142" s="13">
        <v>138</v>
      </c>
      <c r="E142" s="14">
        <v>21</v>
      </c>
      <c r="F142" s="14">
        <v>35</v>
      </c>
      <c r="G142" s="14">
        <v>55</v>
      </c>
      <c r="H142" s="15">
        <v>27</v>
      </c>
      <c r="J142" s="5">
        <v>138</v>
      </c>
      <c r="K142" s="8">
        <f t="shared" si="8"/>
        <v>21</v>
      </c>
      <c r="L142" s="6">
        <f t="shared" si="9"/>
        <v>35</v>
      </c>
      <c r="M142" s="6">
        <f t="shared" si="10"/>
        <v>55</v>
      </c>
      <c r="N142" s="6">
        <f t="shared" si="11"/>
        <v>28</v>
      </c>
    </row>
    <row r="143" spans="4:14" x14ac:dyDescent="0.3">
      <c r="D143" s="13">
        <v>139</v>
      </c>
      <c r="E143" s="14">
        <v>21</v>
      </c>
      <c r="F143" s="14">
        <v>35</v>
      </c>
      <c r="G143" s="14">
        <v>56</v>
      </c>
      <c r="H143" s="15">
        <v>27</v>
      </c>
      <c r="J143" s="5">
        <v>139</v>
      </c>
      <c r="K143" s="8">
        <f t="shared" si="8"/>
        <v>21</v>
      </c>
      <c r="L143" s="6">
        <f t="shared" si="9"/>
        <v>35</v>
      </c>
      <c r="M143" s="6">
        <f t="shared" si="10"/>
        <v>56</v>
      </c>
      <c r="N143" s="6">
        <f t="shared" si="11"/>
        <v>28</v>
      </c>
    </row>
    <row r="144" spans="4:14" x14ac:dyDescent="0.3">
      <c r="D144" s="13">
        <v>140</v>
      </c>
      <c r="E144" s="14">
        <v>21</v>
      </c>
      <c r="F144" s="14">
        <v>35</v>
      </c>
      <c r="G144" s="14">
        <v>56</v>
      </c>
      <c r="H144" s="15">
        <v>28</v>
      </c>
      <c r="J144" s="5">
        <v>140</v>
      </c>
      <c r="K144" s="8">
        <f t="shared" si="8"/>
        <v>21</v>
      </c>
      <c r="L144" s="6">
        <f t="shared" si="9"/>
        <v>35</v>
      </c>
      <c r="M144" s="6">
        <f t="shared" si="10"/>
        <v>56</v>
      </c>
      <c r="N144" s="6">
        <f t="shared" si="11"/>
        <v>28</v>
      </c>
    </row>
    <row r="145" spans="4:14" x14ac:dyDescent="0.3">
      <c r="D145" s="13">
        <v>141</v>
      </c>
      <c r="E145" s="14">
        <v>21</v>
      </c>
      <c r="F145" s="14">
        <v>35</v>
      </c>
      <c r="G145" s="14">
        <v>57</v>
      </c>
      <c r="H145" s="15">
        <v>28</v>
      </c>
      <c r="J145" s="5">
        <v>141</v>
      </c>
      <c r="K145" s="8">
        <f t="shared" si="8"/>
        <v>21</v>
      </c>
      <c r="L145" s="6">
        <f t="shared" si="9"/>
        <v>35</v>
      </c>
      <c r="M145" s="6">
        <f t="shared" si="10"/>
        <v>56</v>
      </c>
      <c r="N145" s="6">
        <f t="shared" si="11"/>
        <v>28</v>
      </c>
    </row>
    <row r="146" spans="4:14" x14ac:dyDescent="0.3">
      <c r="D146" s="13">
        <v>142</v>
      </c>
      <c r="E146" s="14">
        <v>21</v>
      </c>
      <c r="F146" s="14">
        <v>36</v>
      </c>
      <c r="G146" s="14">
        <v>57</v>
      </c>
      <c r="H146" s="15">
        <v>28</v>
      </c>
      <c r="J146" s="5">
        <v>142</v>
      </c>
      <c r="K146" s="8">
        <f t="shared" si="8"/>
        <v>21</v>
      </c>
      <c r="L146" s="6">
        <f t="shared" si="9"/>
        <v>36</v>
      </c>
      <c r="M146" s="6">
        <f t="shared" si="10"/>
        <v>57</v>
      </c>
      <c r="N146" s="6">
        <f t="shared" si="11"/>
        <v>28</v>
      </c>
    </row>
    <row r="147" spans="4:14" x14ac:dyDescent="0.3">
      <c r="D147" s="13">
        <v>143</v>
      </c>
      <c r="E147" s="14">
        <v>21</v>
      </c>
      <c r="F147" s="14">
        <v>36</v>
      </c>
      <c r="G147" s="14">
        <v>57</v>
      </c>
      <c r="H147" s="15">
        <v>29</v>
      </c>
      <c r="J147" s="5">
        <v>143</v>
      </c>
      <c r="K147" s="8">
        <f t="shared" si="8"/>
        <v>21</v>
      </c>
      <c r="L147" s="6">
        <f t="shared" si="9"/>
        <v>36</v>
      </c>
      <c r="M147" s="6">
        <f t="shared" si="10"/>
        <v>57</v>
      </c>
      <c r="N147" s="6">
        <f t="shared" si="11"/>
        <v>29</v>
      </c>
    </row>
    <row r="148" spans="4:14" x14ac:dyDescent="0.3">
      <c r="D148" s="13">
        <v>144</v>
      </c>
      <c r="E148" s="14">
        <v>22</v>
      </c>
      <c r="F148" s="14">
        <v>36</v>
      </c>
      <c r="G148" s="14">
        <v>57</v>
      </c>
      <c r="H148" s="15">
        <v>29</v>
      </c>
      <c r="J148" s="5">
        <v>144</v>
      </c>
      <c r="K148" s="8">
        <f t="shared" si="8"/>
        <v>22</v>
      </c>
      <c r="L148" s="6">
        <f t="shared" si="9"/>
        <v>36</v>
      </c>
      <c r="M148" s="6">
        <f t="shared" si="10"/>
        <v>58</v>
      </c>
      <c r="N148" s="6">
        <f t="shared" si="11"/>
        <v>29</v>
      </c>
    </row>
    <row r="149" spans="4:14" x14ac:dyDescent="0.3">
      <c r="D149" s="13">
        <v>145</v>
      </c>
      <c r="E149" s="14">
        <v>22</v>
      </c>
      <c r="F149" s="14">
        <v>36</v>
      </c>
      <c r="G149" s="14">
        <v>58</v>
      </c>
      <c r="H149" s="15">
        <v>29</v>
      </c>
      <c r="J149" s="5">
        <v>145</v>
      </c>
      <c r="K149" s="8">
        <f t="shared" si="8"/>
        <v>22</v>
      </c>
      <c r="L149" s="6">
        <f t="shared" si="9"/>
        <v>36</v>
      </c>
      <c r="M149" s="6">
        <f t="shared" si="10"/>
        <v>58</v>
      </c>
      <c r="N149" s="6">
        <f t="shared" si="11"/>
        <v>29</v>
      </c>
    </row>
    <row r="150" spans="4:14" x14ac:dyDescent="0.3">
      <c r="D150" s="13">
        <v>146</v>
      </c>
      <c r="E150" s="14">
        <v>22</v>
      </c>
      <c r="F150" s="14">
        <v>37</v>
      </c>
      <c r="G150" s="14">
        <v>58</v>
      </c>
      <c r="H150" s="15">
        <v>29</v>
      </c>
      <c r="J150" s="5">
        <v>146</v>
      </c>
      <c r="K150" s="8">
        <f t="shared" si="8"/>
        <v>22</v>
      </c>
      <c r="L150" s="6">
        <f t="shared" si="9"/>
        <v>37</v>
      </c>
      <c r="M150" s="6">
        <f t="shared" si="10"/>
        <v>58</v>
      </c>
      <c r="N150" s="6">
        <f t="shared" si="11"/>
        <v>29</v>
      </c>
    </row>
    <row r="151" spans="4:14" x14ac:dyDescent="0.3">
      <c r="D151" s="13">
        <v>147</v>
      </c>
      <c r="E151" s="14">
        <v>22</v>
      </c>
      <c r="F151" s="14">
        <v>37</v>
      </c>
      <c r="G151" s="14">
        <v>59</v>
      </c>
      <c r="H151" s="15">
        <v>29</v>
      </c>
      <c r="J151" s="5">
        <v>147</v>
      </c>
      <c r="K151" s="8">
        <f t="shared" si="8"/>
        <v>22</v>
      </c>
      <c r="L151" s="6">
        <f t="shared" si="9"/>
        <v>37</v>
      </c>
      <c r="M151" s="6">
        <f t="shared" si="10"/>
        <v>59</v>
      </c>
      <c r="N151" s="6">
        <f t="shared" si="11"/>
        <v>29</v>
      </c>
    </row>
    <row r="152" spans="4:14" x14ac:dyDescent="0.3">
      <c r="D152" s="13">
        <v>148</v>
      </c>
      <c r="E152" s="14">
        <v>22</v>
      </c>
      <c r="F152" s="14">
        <v>37</v>
      </c>
      <c r="G152" s="14">
        <v>59</v>
      </c>
      <c r="H152" s="15">
        <v>30</v>
      </c>
      <c r="J152" s="5">
        <v>148</v>
      </c>
      <c r="K152" s="8">
        <f t="shared" si="8"/>
        <v>22</v>
      </c>
      <c r="L152" s="6">
        <f t="shared" si="9"/>
        <v>37</v>
      </c>
      <c r="M152" s="6">
        <f t="shared" si="10"/>
        <v>59</v>
      </c>
      <c r="N152" s="6">
        <f t="shared" si="11"/>
        <v>30</v>
      </c>
    </row>
    <row r="153" spans="4:14" x14ac:dyDescent="0.3">
      <c r="D153" s="13">
        <v>149</v>
      </c>
      <c r="E153" s="14">
        <v>22</v>
      </c>
      <c r="F153" s="14">
        <v>37</v>
      </c>
      <c r="G153" s="14">
        <v>60</v>
      </c>
      <c r="H153" s="15">
        <v>30</v>
      </c>
      <c r="J153" s="5">
        <v>149</v>
      </c>
      <c r="K153" s="8">
        <f t="shared" si="8"/>
        <v>22</v>
      </c>
      <c r="L153" s="6">
        <f t="shared" si="9"/>
        <v>37</v>
      </c>
      <c r="M153" s="6">
        <f t="shared" si="10"/>
        <v>60</v>
      </c>
      <c r="N153" s="6">
        <f t="shared" si="11"/>
        <v>30</v>
      </c>
    </row>
    <row r="154" spans="4:14" x14ac:dyDescent="0.3">
      <c r="D154" s="13">
        <v>150</v>
      </c>
      <c r="E154" s="14">
        <v>23</v>
      </c>
      <c r="F154" s="14">
        <v>37</v>
      </c>
      <c r="G154" s="14">
        <v>60</v>
      </c>
      <c r="H154" s="15">
        <v>30</v>
      </c>
      <c r="J154" s="5">
        <v>150</v>
      </c>
      <c r="K154" s="8">
        <f t="shared" si="8"/>
        <v>23</v>
      </c>
      <c r="L154" s="6">
        <f t="shared" si="9"/>
        <v>38</v>
      </c>
      <c r="M154" s="6">
        <f t="shared" si="10"/>
        <v>60</v>
      </c>
      <c r="N154" s="6">
        <f t="shared" si="11"/>
        <v>30</v>
      </c>
    </row>
    <row r="155" spans="4:14" x14ac:dyDescent="0.3">
      <c r="D155" s="13">
        <v>151</v>
      </c>
      <c r="E155" s="14">
        <v>23</v>
      </c>
      <c r="F155" s="14">
        <v>38</v>
      </c>
      <c r="G155" s="14">
        <v>60</v>
      </c>
      <c r="H155" s="15">
        <v>30</v>
      </c>
      <c r="J155" s="5">
        <v>151</v>
      </c>
      <c r="K155" s="8">
        <f t="shared" si="8"/>
        <v>23</v>
      </c>
      <c r="L155" s="6">
        <f t="shared" si="9"/>
        <v>38</v>
      </c>
      <c r="M155" s="6">
        <f t="shared" si="10"/>
        <v>60</v>
      </c>
      <c r="N155" s="6">
        <f t="shared" si="11"/>
        <v>30</v>
      </c>
    </row>
    <row r="156" spans="4:14" x14ac:dyDescent="0.3">
      <c r="D156" s="13">
        <v>152</v>
      </c>
      <c r="E156" s="14">
        <v>23</v>
      </c>
      <c r="F156" s="14">
        <v>38</v>
      </c>
      <c r="G156" s="14">
        <v>61</v>
      </c>
      <c r="H156" s="15">
        <v>30</v>
      </c>
      <c r="J156" s="5">
        <v>152</v>
      </c>
      <c r="K156" s="8">
        <f t="shared" si="8"/>
        <v>23</v>
      </c>
      <c r="L156" s="6">
        <f t="shared" si="9"/>
        <v>38</v>
      </c>
      <c r="M156" s="6">
        <f t="shared" si="10"/>
        <v>61</v>
      </c>
      <c r="N156" s="6">
        <f t="shared" si="11"/>
        <v>30</v>
      </c>
    </row>
    <row r="157" spans="4:14" x14ac:dyDescent="0.3">
      <c r="D157" s="13">
        <v>153</v>
      </c>
      <c r="E157" s="14">
        <v>23</v>
      </c>
      <c r="F157" s="14">
        <v>38</v>
      </c>
      <c r="G157" s="14">
        <v>61</v>
      </c>
      <c r="H157" s="15">
        <v>31</v>
      </c>
      <c r="J157" s="5">
        <v>153</v>
      </c>
      <c r="K157" s="8">
        <f t="shared" si="8"/>
        <v>23</v>
      </c>
      <c r="L157" s="6">
        <f t="shared" si="9"/>
        <v>38</v>
      </c>
      <c r="M157" s="6">
        <f t="shared" si="10"/>
        <v>61</v>
      </c>
      <c r="N157" s="6">
        <f t="shared" si="11"/>
        <v>31</v>
      </c>
    </row>
    <row r="158" spans="4:14" x14ac:dyDescent="0.3">
      <c r="D158" s="13">
        <v>154</v>
      </c>
      <c r="E158" s="14">
        <v>23</v>
      </c>
      <c r="F158" s="14">
        <v>39</v>
      </c>
      <c r="G158" s="14">
        <v>61</v>
      </c>
      <c r="H158" s="15">
        <v>31</v>
      </c>
      <c r="J158" s="5">
        <v>154</v>
      </c>
      <c r="K158" s="8">
        <f t="shared" si="8"/>
        <v>23</v>
      </c>
      <c r="L158" s="6">
        <f t="shared" si="9"/>
        <v>39</v>
      </c>
      <c r="M158" s="6">
        <f t="shared" si="10"/>
        <v>62</v>
      </c>
      <c r="N158" s="6">
        <f t="shared" si="11"/>
        <v>31</v>
      </c>
    </row>
    <row r="159" spans="4:14" x14ac:dyDescent="0.3">
      <c r="D159" s="13">
        <v>155</v>
      </c>
      <c r="E159" s="14">
        <v>23</v>
      </c>
      <c r="F159" s="14">
        <v>39</v>
      </c>
      <c r="G159" s="14">
        <v>62</v>
      </c>
      <c r="H159" s="15">
        <v>31</v>
      </c>
      <c r="J159" s="5">
        <v>155</v>
      </c>
      <c r="K159" s="8">
        <f t="shared" si="8"/>
        <v>23</v>
      </c>
      <c r="L159" s="6">
        <f t="shared" si="9"/>
        <v>39</v>
      </c>
      <c r="M159" s="6">
        <f t="shared" si="10"/>
        <v>62</v>
      </c>
      <c r="N159" s="6">
        <f t="shared" si="11"/>
        <v>31</v>
      </c>
    </row>
    <row r="160" spans="4:14" x14ac:dyDescent="0.3">
      <c r="D160" s="13">
        <v>156</v>
      </c>
      <c r="E160" s="14">
        <v>23</v>
      </c>
      <c r="F160" s="14">
        <v>39</v>
      </c>
      <c r="G160" s="14">
        <v>63</v>
      </c>
      <c r="H160" s="15">
        <v>31</v>
      </c>
      <c r="J160" s="5">
        <v>156</v>
      </c>
      <c r="K160" s="8">
        <f t="shared" si="8"/>
        <v>23</v>
      </c>
      <c r="L160" s="6">
        <f t="shared" si="9"/>
        <v>39</v>
      </c>
      <c r="M160" s="6">
        <f t="shared" si="10"/>
        <v>62</v>
      </c>
      <c r="N160" s="6">
        <f t="shared" si="11"/>
        <v>31</v>
      </c>
    </row>
    <row r="161" spans="4:14" x14ac:dyDescent="0.3">
      <c r="D161" s="13">
        <v>157</v>
      </c>
      <c r="E161" s="14">
        <v>24</v>
      </c>
      <c r="F161" s="14">
        <v>39</v>
      </c>
      <c r="G161" s="14">
        <v>63</v>
      </c>
      <c r="H161" s="15">
        <v>31</v>
      </c>
      <c r="J161" s="5">
        <v>157</v>
      </c>
      <c r="K161" s="8">
        <f t="shared" si="8"/>
        <v>24</v>
      </c>
      <c r="L161" s="6">
        <f t="shared" si="9"/>
        <v>39</v>
      </c>
      <c r="M161" s="6">
        <f t="shared" si="10"/>
        <v>63</v>
      </c>
      <c r="N161" s="6">
        <f t="shared" si="11"/>
        <v>31</v>
      </c>
    </row>
    <row r="162" spans="4:14" x14ac:dyDescent="0.3">
      <c r="D162" s="13">
        <v>158</v>
      </c>
      <c r="E162" s="14">
        <v>24</v>
      </c>
      <c r="F162" s="14">
        <v>40</v>
      </c>
      <c r="G162" s="14">
        <v>63</v>
      </c>
      <c r="H162" s="15">
        <v>31</v>
      </c>
      <c r="J162" s="5">
        <v>158</v>
      </c>
      <c r="K162" s="8">
        <f t="shared" si="8"/>
        <v>24</v>
      </c>
      <c r="L162" s="6">
        <f t="shared" si="9"/>
        <v>40</v>
      </c>
      <c r="M162" s="6">
        <f t="shared" si="10"/>
        <v>63</v>
      </c>
      <c r="N162" s="6">
        <f t="shared" si="11"/>
        <v>32</v>
      </c>
    </row>
    <row r="163" spans="4:14" x14ac:dyDescent="0.3">
      <c r="D163" s="13">
        <v>159</v>
      </c>
      <c r="E163" s="14">
        <v>24</v>
      </c>
      <c r="F163" s="14">
        <v>40</v>
      </c>
      <c r="G163" s="14">
        <v>64</v>
      </c>
      <c r="H163" s="15">
        <v>31</v>
      </c>
      <c r="J163" s="5">
        <v>159</v>
      </c>
      <c r="K163" s="8">
        <f t="shared" si="8"/>
        <v>24</v>
      </c>
      <c r="L163" s="6">
        <f t="shared" si="9"/>
        <v>40</v>
      </c>
      <c r="M163" s="6">
        <f t="shared" si="10"/>
        <v>64</v>
      </c>
      <c r="N163" s="6">
        <f t="shared" si="11"/>
        <v>32</v>
      </c>
    </row>
    <row r="164" spans="4:14" x14ac:dyDescent="0.3">
      <c r="D164" s="13">
        <v>160</v>
      </c>
      <c r="E164" s="14">
        <v>24</v>
      </c>
      <c r="F164" s="14">
        <v>40</v>
      </c>
      <c r="G164" s="14">
        <v>64</v>
      </c>
      <c r="H164" s="15">
        <v>32</v>
      </c>
      <c r="J164" s="5">
        <v>160</v>
      </c>
      <c r="K164" s="8">
        <f t="shared" si="8"/>
        <v>24</v>
      </c>
      <c r="L164" s="6">
        <f t="shared" si="9"/>
        <v>40</v>
      </c>
      <c r="M164" s="6">
        <f t="shared" si="10"/>
        <v>64</v>
      </c>
      <c r="N164" s="6">
        <f t="shared" si="11"/>
        <v>32</v>
      </c>
    </row>
    <row r="165" spans="4:14" x14ac:dyDescent="0.3">
      <c r="D165" s="13">
        <v>161</v>
      </c>
      <c r="E165" s="14">
        <v>24</v>
      </c>
      <c r="F165" s="14">
        <v>40</v>
      </c>
      <c r="G165" s="14">
        <v>65</v>
      </c>
      <c r="H165" s="15">
        <v>32</v>
      </c>
      <c r="J165" s="5">
        <v>161</v>
      </c>
      <c r="K165" s="8">
        <f t="shared" si="8"/>
        <v>24</v>
      </c>
      <c r="L165" s="6">
        <f t="shared" si="9"/>
        <v>40</v>
      </c>
      <c r="M165" s="6">
        <f t="shared" si="10"/>
        <v>64</v>
      </c>
      <c r="N165" s="6">
        <f t="shared" si="11"/>
        <v>32</v>
      </c>
    </row>
    <row r="166" spans="4:14" x14ac:dyDescent="0.3">
      <c r="D166" s="13">
        <v>162</v>
      </c>
      <c r="E166" s="14">
        <v>24</v>
      </c>
      <c r="F166" s="14">
        <v>41</v>
      </c>
      <c r="G166" s="14">
        <v>65</v>
      </c>
      <c r="H166" s="15">
        <v>32</v>
      </c>
      <c r="J166" s="5">
        <v>162</v>
      </c>
      <c r="K166" s="8">
        <f t="shared" si="8"/>
        <v>24</v>
      </c>
      <c r="L166" s="6">
        <f t="shared" si="9"/>
        <v>41</v>
      </c>
      <c r="M166" s="6">
        <f t="shared" si="10"/>
        <v>65</v>
      </c>
      <c r="N166" s="6">
        <f t="shared" si="11"/>
        <v>32</v>
      </c>
    </row>
    <row r="167" spans="4:14" x14ac:dyDescent="0.3">
      <c r="D167" s="13">
        <v>163</v>
      </c>
      <c r="E167" s="14">
        <v>24</v>
      </c>
      <c r="F167" s="14">
        <v>41</v>
      </c>
      <c r="G167" s="14">
        <v>65</v>
      </c>
      <c r="H167" s="15">
        <v>33</v>
      </c>
      <c r="J167" s="5">
        <v>163</v>
      </c>
      <c r="K167" s="8">
        <f t="shared" si="8"/>
        <v>24</v>
      </c>
      <c r="L167" s="6">
        <f t="shared" si="9"/>
        <v>41</v>
      </c>
      <c r="M167" s="6">
        <f t="shared" si="10"/>
        <v>65</v>
      </c>
      <c r="N167" s="6">
        <f t="shared" si="11"/>
        <v>33</v>
      </c>
    </row>
    <row r="168" spans="4:14" x14ac:dyDescent="0.3">
      <c r="D168" s="13">
        <v>164</v>
      </c>
      <c r="E168" s="14">
        <v>25</v>
      </c>
      <c r="F168" s="14">
        <v>41</v>
      </c>
      <c r="G168" s="14">
        <v>65</v>
      </c>
      <c r="H168" s="15">
        <v>33</v>
      </c>
      <c r="J168" s="5">
        <v>164</v>
      </c>
      <c r="K168" s="8">
        <f t="shared" si="8"/>
        <v>25</v>
      </c>
      <c r="L168" s="6">
        <f t="shared" si="9"/>
        <v>41</v>
      </c>
      <c r="M168" s="6">
        <f t="shared" si="10"/>
        <v>66</v>
      </c>
      <c r="N168" s="6">
        <f t="shared" si="11"/>
        <v>33</v>
      </c>
    </row>
    <row r="169" spans="4:14" x14ac:dyDescent="0.3">
      <c r="D169" s="13">
        <v>165</v>
      </c>
      <c r="E169" s="14">
        <v>25</v>
      </c>
      <c r="F169" s="14">
        <v>41</v>
      </c>
      <c r="G169" s="14">
        <v>66</v>
      </c>
      <c r="H169" s="15">
        <v>33</v>
      </c>
      <c r="J169" s="5">
        <v>165</v>
      </c>
      <c r="K169" s="8">
        <f t="shared" si="8"/>
        <v>25</v>
      </c>
      <c r="L169" s="6">
        <f t="shared" si="9"/>
        <v>41</v>
      </c>
      <c r="M169" s="6">
        <f t="shared" si="10"/>
        <v>66</v>
      </c>
      <c r="N169" s="6">
        <f t="shared" si="11"/>
        <v>33</v>
      </c>
    </row>
    <row r="170" spans="4:14" x14ac:dyDescent="0.3">
      <c r="D170" s="13">
        <v>166</v>
      </c>
      <c r="E170" s="14">
        <v>25</v>
      </c>
      <c r="F170" s="14">
        <v>42</v>
      </c>
      <c r="G170" s="14">
        <v>66</v>
      </c>
      <c r="H170" s="15">
        <v>33</v>
      </c>
      <c r="J170" s="5">
        <v>166</v>
      </c>
      <c r="K170" s="8">
        <f t="shared" si="8"/>
        <v>25</v>
      </c>
      <c r="L170" s="6">
        <f t="shared" si="9"/>
        <v>42</v>
      </c>
      <c r="M170" s="6">
        <f t="shared" si="10"/>
        <v>66</v>
      </c>
      <c r="N170" s="6">
        <f t="shared" si="11"/>
        <v>33</v>
      </c>
    </row>
    <row r="171" spans="4:14" x14ac:dyDescent="0.3">
      <c r="D171" s="13">
        <v>167</v>
      </c>
      <c r="E171" s="14">
        <v>25</v>
      </c>
      <c r="F171" s="14">
        <v>42</v>
      </c>
      <c r="G171" s="14">
        <v>67</v>
      </c>
      <c r="H171" s="15">
        <v>33</v>
      </c>
      <c r="J171" s="5">
        <v>167</v>
      </c>
      <c r="K171" s="8">
        <f t="shared" si="8"/>
        <v>25</v>
      </c>
      <c r="L171" s="6">
        <f t="shared" si="9"/>
        <v>42</v>
      </c>
      <c r="M171" s="6">
        <f t="shared" si="10"/>
        <v>67</v>
      </c>
      <c r="N171" s="6">
        <f t="shared" si="11"/>
        <v>33</v>
      </c>
    </row>
    <row r="172" spans="4:14" x14ac:dyDescent="0.3">
      <c r="D172" s="13">
        <v>168</v>
      </c>
      <c r="E172" s="14">
        <v>25</v>
      </c>
      <c r="F172" s="14">
        <v>42</v>
      </c>
      <c r="G172" s="14">
        <v>67</v>
      </c>
      <c r="H172" s="15">
        <v>34</v>
      </c>
      <c r="J172" s="5">
        <v>168</v>
      </c>
      <c r="K172" s="8">
        <f t="shared" si="8"/>
        <v>25</v>
      </c>
      <c r="L172" s="6">
        <f t="shared" si="9"/>
        <v>42</v>
      </c>
      <c r="M172" s="6">
        <f t="shared" si="10"/>
        <v>67</v>
      </c>
      <c r="N172" s="6">
        <f t="shared" si="11"/>
        <v>34</v>
      </c>
    </row>
    <row r="173" spans="4:14" x14ac:dyDescent="0.3">
      <c r="D173" s="13">
        <v>169</v>
      </c>
      <c r="E173" s="14">
        <v>25</v>
      </c>
      <c r="F173" s="14">
        <v>42</v>
      </c>
      <c r="G173" s="14">
        <v>68</v>
      </c>
      <c r="H173" s="15">
        <v>34</v>
      </c>
      <c r="J173" s="5">
        <v>169</v>
      </c>
      <c r="K173" s="8">
        <f t="shared" si="8"/>
        <v>25</v>
      </c>
      <c r="L173" s="6">
        <f t="shared" si="9"/>
        <v>42</v>
      </c>
      <c r="M173" s="6">
        <f t="shared" si="10"/>
        <v>68</v>
      </c>
      <c r="N173" s="6">
        <f t="shared" si="11"/>
        <v>34</v>
      </c>
    </row>
    <row r="174" spans="4:14" x14ac:dyDescent="0.3">
      <c r="D174" s="13">
        <v>170</v>
      </c>
      <c r="E174" s="14">
        <v>26</v>
      </c>
      <c r="F174" s="14">
        <v>42</v>
      </c>
      <c r="G174" s="14">
        <v>68</v>
      </c>
      <c r="H174" s="15">
        <v>34</v>
      </c>
      <c r="J174" s="5">
        <v>170</v>
      </c>
      <c r="K174" s="8">
        <f t="shared" si="8"/>
        <v>26</v>
      </c>
      <c r="L174" s="6">
        <f t="shared" si="9"/>
        <v>43</v>
      </c>
      <c r="M174" s="6">
        <f t="shared" si="10"/>
        <v>68</v>
      </c>
      <c r="N174" s="6">
        <f t="shared" si="11"/>
        <v>34</v>
      </c>
    </row>
    <row r="175" spans="4:14" x14ac:dyDescent="0.3">
      <c r="D175" s="13">
        <v>171</v>
      </c>
      <c r="E175" s="14">
        <v>26</v>
      </c>
      <c r="F175" s="14">
        <v>43</v>
      </c>
      <c r="G175" s="14">
        <v>68</v>
      </c>
      <c r="H175" s="15">
        <v>34</v>
      </c>
      <c r="J175" s="5">
        <v>171</v>
      </c>
      <c r="K175" s="8">
        <f t="shared" si="8"/>
        <v>26</v>
      </c>
      <c r="L175" s="6">
        <f t="shared" si="9"/>
        <v>43</v>
      </c>
      <c r="M175" s="6">
        <f t="shared" si="10"/>
        <v>68</v>
      </c>
      <c r="N175" s="6">
        <f t="shared" si="11"/>
        <v>34</v>
      </c>
    </row>
    <row r="176" spans="4:14" x14ac:dyDescent="0.3">
      <c r="D176" s="13">
        <v>172</v>
      </c>
      <c r="E176" s="14">
        <v>26</v>
      </c>
      <c r="F176" s="14">
        <v>43</v>
      </c>
      <c r="G176" s="14">
        <v>69</v>
      </c>
      <c r="H176" s="15">
        <v>34</v>
      </c>
      <c r="J176" s="5">
        <v>172</v>
      </c>
      <c r="K176" s="8">
        <f t="shared" si="8"/>
        <v>26</v>
      </c>
      <c r="L176" s="6">
        <f t="shared" si="9"/>
        <v>43</v>
      </c>
      <c r="M176" s="6">
        <f t="shared" si="10"/>
        <v>69</v>
      </c>
      <c r="N176" s="6">
        <f t="shared" si="11"/>
        <v>34</v>
      </c>
    </row>
    <row r="177" spans="4:14" x14ac:dyDescent="0.3">
      <c r="D177" s="13">
        <v>173</v>
      </c>
      <c r="E177" s="14">
        <v>26</v>
      </c>
      <c r="F177" s="14">
        <v>43</v>
      </c>
      <c r="G177" s="14">
        <v>69</v>
      </c>
      <c r="H177" s="15">
        <v>35</v>
      </c>
      <c r="J177" s="5">
        <v>173</v>
      </c>
      <c r="K177" s="8">
        <f t="shared" si="8"/>
        <v>26</v>
      </c>
      <c r="L177" s="6">
        <f t="shared" si="9"/>
        <v>43</v>
      </c>
      <c r="M177" s="6">
        <f t="shared" si="10"/>
        <v>69</v>
      </c>
      <c r="N177" s="6">
        <f t="shared" si="11"/>
        <v>35</v>
      </c>
    </row>
    <row r="178" spans="4:14" x14ac:dyDescent="0.3">
      <c r="D178" s="13">
        <v>174</v>
      </c>
      <c r="E178" s="14">
        <v>26</v>
      </c>
      <c r="F178" s="14">
        <v>44</v>
      </c>
      <c r="G178" s="14">
        <v>69</v>
      </c>
      <c r="H178" s="15">
        <v>35</v>
      </c>
      <c r="J178" s="5">
        <v>174</v>
      </c>
      <c r="K178" s="8">
        <f t="shared" si="8"/>
        <v>26</v>
      </c>
      <c r="L178" s="6">
        <f t="shared" si="9"/>
        <v>44</v>
      </c>
      <c r="M178" s="6">
        <f t="shared" si="10"/>
        <v>70</v>
      </c>
      <c r="N178" s="6">
        <f t="shared" si="11"/>
        <v>35</v>
      </c>
    </row>
    <row r="179" spans="4:14" x14ac:dyDescent="0.3">
      <c r="D179" s="13">
        <v>175</v>
      </c>
      <c r="E179" s="14">
        <v>26</v>
      </c>
      <c r="F179" s="14">
        <v>44</v>
      </c>
      <c r="G179" s="14">
        <v>70</v>
      </c>
      <c r="H179" s="15">
        <v>35</v>
      </c>
      <c r="J179" s="5">
        <v>175</v>
      </c>
      <c r="K179" s="8">
        <f t="shared" si="8"/>
        <v>26</v>
      </c>
      <c r="L179" s="6">
        <f t="shared" si="9"/>
        <v>44</v>
      </c>
      <c r="M179" s="6">
        <f t="shared" si="10"/>
        <v>70</v>
      </c>
      <c r="N179" s="6">
        <f t="shared" si="11"/>
        <v>35</v>
      </c>
    </row>
    <row r="180" spans="4:14" x14ac:dyDescent="0.3">
      <c r="D180" s="13">
        <v>176</v>
      </c>
      <c r="E180" s="14">
        <v>26</v>
      </c>
      <c r="F180" s="14">
        <v>44</v>
      </c>
      <c r="G180" s="14">
        <v>71</v>
      </c>
      <c r="H180" s="15">
        <v>35</v>
      </c>
      <c r="J180" s="5">
        <v>176</v>
      </c>
      <c r="K180" s="8">
        <f t="shared" si="8"/>
        <v>26</v>
      </c>
      <c r="L180" s="6">
        <f t="shared" si="9"/>
        <v>44</v>
      </c>
      <c r="M180" s="6">
        <f t="shared" si="10"/>
        <v>70</v>
      </c>
      <c r="N180" s="6">
        <f t="shared" si="11"/>
        <v>35</v>
      </c>
    </row>
    <row r="181" spans="4:14" x14ac:dyDescent="0.3">
      <c r="D181" s="13">
        <v>177</v>
      </c>
      <c r="E181" s="14">
        <v>27</v>
      </c>
      <c r="F181" s="14">
        <v>44</v>
      </c>
      <c r="G181" s="14">
        <v>71</v>
      </c>
      <c r="H181" s="15">
        <v>35</v>
      </c>
      <c r="J181" s="5">
        <v>177</v>
      </c>
      <c r="K181" s="8">
        <f t="shared" si="8"/>
        <v>27</v>
      </c>
      <c r="L181" s="6">
        <f t="shared" si="9"/>
        <v>44</v>
      </c>
      <c r="M181" s="6">
        <f t="shared" si="10"/>
        <v>71</v>
      </c>
      <c r="N181" s="6">
        <f t="shared" si="11"/>
        <v>35</v>
      </c>
    </row>
    <row r="182" spans="4:14" x14ac:dyDescent="0.3">
      <c r="D182" s="13">
        <v>178</v>
      </c>
      <c r="E182" s="14">
        <v>27</v>
      </c>
      <c r="F182" s="14">
        <v>45</v>
      </c>
      <c r="G182" s="14">
        <v>71</v>
      </c>
      <c r="H182" s="15">
        <v>35</v>
      </c>
      <c r="J182" s="5">
        <v>178</v>
      </c>
      <c r="K182" s="8">
        <f t="shared" si="8"/>
        <v>27</v>
      </c>
      <c r="L182" s="6">
        <f t="shared" si="9"/>
        <v>45</v>
      </c>
      <c r="M182" s="6">
        <f t="shared" si="10"/>
        <v>71</v>
      </c>
      <c r="N182" s="6">
        <f t="shared" si="11"/>
        <v>36</v>
      </c>
    </row>
    <row r="183" spans="4:14" x14ac:dyDescent="0.3">
      <c r="D183" s="13">
        <v>179</v>
      </c>
      <c r="E183" s="14">
        <v>27</v>
      </c>
      <c r="F183" s="14">
        <v>45</v>
      </c>
      <c r="G183" s="14">
        <v>72</v>
      </c>
      <c r="H183" s="15">
        <v>35</v>
      </c>
      <c r="J183" s="5">
        <v>179</v>
      </c>
      <c r="K183" s="8">
        <f t="shared" si="8"/>
        <v>27</v>
      </c>
      <c r="L183" s="6">
        <f t="shared" si="9"/>
        <v>45</v>
      </c>
      <c r="M183" s="6">
        <f t="shared" si="10"/>
        <v>72</v>
      </c>
      <c r="N183" s="6">
        <f t="shared" si="11"/>
        <v>36</v>
      </c>
    </row>
    <row r="184" spans="4:14" x14ac:dyDescent="0.3">
      <c r="D184" s="13">
        <v>180</v>
      </c>
      <c r="E184" s="14">
        <v>27</v>
      </c>
      <c r="F184" s="14">
        <v>45</v>
      </c>
      <c r="G184" s="14">
        <v>72</v>
      </c>
      <c r="H184" s="15">
        <v>36</v>
      </c>
      <c r="J184" s="5">
        <v>180</v>
      </c>
      <c r="K184" s="8">
        <f t="shared" si="8"/>
        <v>27</v>
      </c>
      <c r="L184" s="6">
        <f t="shared" si="9"/>
        <v>45</v>
      </c>
      <c r="M184" s="6">
        <f t="shared" si="10"/>
        <v>72</v>
      </c>
      <c r="N184" s="6">
        <f t="shared" si="11"/>
        <v>36</v>
      </c>
    </row>
    <row r="185" spans="4:14" x14ac:dyDescent="0.3">
      <c r="D185" s="13">
        <v>181</v>
      </c>
      <c r="E185" s="14">
        <v>27</v>
      </c>
      <c r="F185" s="14">
        <v>45</v>
      </c>
      <c r="G185" s="14">
        <v>73</v>
      </c>
      <c r="H185" s="15">
        <v>36</v>
      </c>
      <c r="J185" s="5">
        <v>181</v>
      </c>
      <c r="K185" s="8">
        <f t="shared" si="8"/>
        <v>27</v>
      </c>
      <c r="L185" s="6">
        <f t="shared" si="9"/>
        <v>45</v>
      </c>
      <c r="M185" s="6">
        <f t="shared" si="10"/>
        <v>72</v>
      </c>
      <c r="N185" s="6">
        <f t="shared" si="11"/>
        <v>36</v>
      </c>
    </row>
    <row r="186" spans="4:14" x14ac:dyDescent="0.3">
      <c r="D186" s="13">
        <v>182</v>
      </c>
      <c r="E186" s="14">
        <v>27</v>
      </c>
      <c r="F186" s="14">
        <v>46</v>
      </c>
      <c r="G186" s="14">
        <v>73</v>
      </c>
      <c r="H186" s="15">
        <v>36</v>
      </c>
      <c r="J186" s="5">
        <v>182</v>
      </c>
      <c r="K186" s="8">
        <f t="shared" si="8"/>
        <v>27</v>
      </c>
      <c r="L186" s="6">
        <f t="shared" si="9"/>
        <v>46</v>
      </c>
      <c r="M186" s="6">
        <f t="shared" si="10"/>
        <v>73</v>
      </c>
      <c r="N186" s="6">
        <f t="shared" si="11"/>
        <v>36</v>
      </c>
    </row>
    <row r="187" spans="4:14" x14ac:dyDescent="0.3">
      <c r="D187" s="13">
        <v>183</v>
      </c>
      <c r="E187" s="14">
        <v>27</v>
      </c>
      <c r="F187" s="14">
        <v>46</v>
      </c>
      <c r="G187" s="14">
        <v>73</v>
      </c>
      <c r="H187" s="15">
        <v>37</v>
      </c>
      <c r="J187" s="5">
        <v>183</v>
      </c>
      <c r="K187" s="8">
        <f t="shared" si="8"/>
        <v>27</v>
      </c>
      <c r="L187" s="6">
        <f t="shared" si="9"/>
        <v>46</v>
      </c>
      <c r="M187" s="6">
        <f t="shared" si="10"/>
        <v>73</v>
      </c>
      <c r="N187" s="6">
        <f t="shared" si="11"/>
        <v>37</v>
      </c>
    </row>
    <row r="188" spans="4:14" x14ac:dyDescent="0.3">
      <c r="D188" s="13">
        <v>184</v>
      </c>
      <c r="E188" s="14">
        <v>28</v>
      </c>
      <c r="F188" s="14">
        <v>46</v>
      </c>
      <c r="G188" s="14">
        <v>73</v>
      </c>
      <c r="H188" s="15">
        <v>37</v>
      </c>
      <c r="J188" s="5">
        <v>184</v>
      </c>
      <c r="K188" s="8">
        <f t="shared" si="8"/>
        <v>28</v>
      </c>
      <c r="L188" s="6">
        <f t="shared" si="9"/>
        <v>46</v>
      </c>
      <c r="M188" s="6">
        <f t="shared" si="10"/>
        <v>74</v>
      </c>
      <c r="N188" s="6">
        <f t="shared" si="11"/>
        <v>37</v>
      </c>
    </row>
    <row r="189" spans="4:14" x14ac:dyDescent="0.3">
      <c r="D189" s="13">
        <v>185</v>
      </c>
      <c r="E189" s="14">
        <v>28</v>
      </c>
      <c r="F189" s="14">
        <v>46</v>
      </c>
      <c r="G189" s="14">
        <v>74</v>
      </c>
      <c r="H189" s="15">
        <v>37</v>
      </c>
      <c r="J189" s="5">
        <v>185</v>
      </c>
      <c r="K189" s="8">
        <f t="shared" si="8"/>
        <v>28</v>
      </c>
      <c r="L189" s="6">
        <f t="shared" si="9"/>
        <v>46</v>
      </c>
      <c r="M189" s="6">
        <f t="shared" si="10"/>
        <v>74</v>
      </c>
      <c r="N189" s="6">
        <f t="shared" si="11"/>
        <v>37</v>
      </c>
    </row>
    <row r="190" spans="4:14" x14ac:dyDescent="0.3">
      <c r="D190" s="13">
        <v>186</v>
      </c>
      <c r="E190" s="14">
        <v>28</v>
      </c>
      <c r="F190" s="14">
        <v>47</v>
      </c>
      <c r="G190" s="14">
        <v>74</v>
      </c>
      <c r="H190" s="15">
        <v>37</v>
      </c>
      <c r="J190" s="5">
        <v>186</v>
      </c>
      <c r="K190" s="8">
        <f t="shared" si="8"/>
        <v>28</v>
      </c>
      <c r="L190" s="6">
        <f t="shared" si="9"/>
        <v>47</v>
      </c>
      <c r="M190" s="6">
        <f t="shared" si="10"/>
        <v>74</v>
      </c>
      <c r="N190" s="6">
        <f t="shared" si="11"/>
        <v>37</v>
      </c>
    </row>
    <row r="191" spans="4:14" x14ac:dyDescent="0.3">
      <c r="D191" s="13">
        <v>187</v>
      </c>
      <c r="E191" s="14">
        <v>28</v>
      </c>
      <c r="F191" s="14">
        <v>47</v>
      </c>
      <c r="G191" s="14">
        <v>75</v>
      </c>
      <c r="H191" s="15">
        <v>37</v>
      </c>
      <c r="J191" s="5">
        <v>187</v>
      </c>
      <c r="K191" s="8">
        <f t="shared" si="8"/>
        <v>28</v>
      </c>
      <c r="L191" s="6">
        <f t="shared" si="9"/>
        <v>47</v>
      </c>
      <c r="M191" s="6">
        <f t="shared" si="10"/>
        <v>75</v>
      </c>
      <c r="N191" s="6">
        <f t="shared" si="11"/>
        <v>37</v>
      </c>
    </row>
    <row r="192" spans="4:14" x14ac:dyDescent="0.3">
      <c r="D192" s="13">
        <v>188</v>
      </c>
      <c r="E192" s="14">
        <v>28</v>
      </c>
      <c r="F192" s="14">
        <v>47</v>
      </c>
      <c r="G192" s="14">
        <v>75</v>
      </c>
      <c r="H192" s="15">
        <v>38</v>
      </c>
      <c r="J192" s="5">
        <v>188</v>
      </c>
      <c r="K192" s="8">
        <f t="shared" si="8"/>
        <v>28</v>
      </c>
      <c r="L192" s="6">
        <f t="shared" si="9"/>
        <v>47</v>
      </c>
      <c r="M192" s="6">
        <f t="shared" si="10"/>
        <v>75</v>
      </c>
      <c r="N192" s="6">
        <f t="shared" si="11"/>
        <v>38</v>
      </c>
    </row>
    <row r="193" spans="4:14" x14ac:dyDescent="0.3">
      <c r="D193" s="13">
        <v>189</v>
      </c>
      <c r="E193" s="14">
        <v>28</v>
      </c>
      <c r="F193" s="14">
        <v>47</v>
      </c>
      <c r="G193" s="14">
        <v>76</v>
      </c>
      <c r="H193" s="15">
        <v>38</v>
      </c>
      <c r="J193" s="5">
        <v>189</v>
      </c>
      <c r="K193" s="8">
        <f t="shared" si="8"/>
        <v>28</v>
      </c>
      <c r="L193" s="6">
        <f t="shared" si="9"/>
        <v>47</v>
      </c>
      <c r="M193" s="6">
        <f t="shared" si="10"/>
        <v>76</v>
      </c>
      <c r="N193" s="6">
        <f t="shared" si="11"/>
        <v>38</v>
      </c>
    </row>
    <row r="194" spans="4:14" x14ac:dyDescent="0.3">
      <c r="D194" s="13">
        <v>190</v>
      </c>
      <c r="E194" s="14">
        <v>29</v>
      </c>
      <c r="F194" s="14">
        <v>47</v>
      </c>
      <c r="G194" s="14">
        <v>76</v>
      </c>
      <c r="H194" s="15">
        <v>38</v>
      </c>
      <c r="J194" s="5">
        <v>190</v>
      </c>
      <c r="K194" s="8">
        <f t="shared" si="8"/>
        <v>29</v>
      </c>
      <c r="L194" s="6">
        <f t="shared" si="9"/>
        <v>48</v>
      </c>
      <c r="M194" s="6">
        <f t="shared" si="10"/>
        <v>76</v>
      </c>
      <c r="N194" s="6">
        <f t="shared" si="11"/>
        <v>38</v>
      </c>
    </row>
    <row r="195" spans="4:14" x14ac:dyDescent="0.3">
      <c r="D195" s="13">
        <v>191</v>
      </c>
      <c r="E195" s="14">
        <v>29</v>
      </c>
      <c r="F195" s="14">
        <v>48</v>
      </c>
      <c r="G195" s="14">
        <v>76</v>
      </c>
      <c r="H195" s="15">
        <v>38</v>
      </c>
      <c r="J195" s="5">
        <v>191</v>
      </c>
      <c r="K195" s="8">
        <f t="shared" si="8"/>
        <v>29</v>
      </c>
      <c r="L195" s="6">
        <f t="shared" si="9"/>
        <v>48</v>
      </c>
      <c r="M195" s="6">
        <f t="shared" si="10"/>
        <v>76</v>
      </c>
      <c r="N195" s="6">
        <f t="shared" si="11"/>
        <v>38</v>
      </c>
    </row>
    <row r="196" spans="4:14" x14ac:dyDescent="0.3">
      <c r="D196" s="13">
        <v>192</v>
      </c>
      <c r="E196" s="14">
        <v>29</v>
      </c>
      <c r="F196" s="14">
        <v>48</v>
      </c>
      <c r="G196" s="14">
        <v>77</v>
      </c>
      <c r="H196" s="15">
        <v>38</v>
      </c>
      <c r="J196" s="5">
        <v>192</v>
      </c>
      <c r="K196" s="8">
        <f t="shared" si="8"/>
        <v>29</v>
      </c>
      <c r="L196" s="6">
        <f t="shared" si="9"/>
        <v>48</v>
      </c>
      <c r="M196" s="6">
        <f t="shared" si="10"/>
        <v>77</v>
      </c>
      <c r="N196" s="6">
        <f t="shared" si="11"/>
        <v>38</v>
      </c>
    </row>
    <row r="197" spans="4:14" x14ac:dyDescent="0.3">
      <c r="D197" s="13">
        <v>193</v>
      </c>
      <c r="E197" s="14">
        <v>29</v>
      </c>
      <c r="F197" s="14">
        <v>48</v>
      </c>
      <c r="G197" s="14">
        <v>77</v>
      </c>
      <c r="H197" s="15">
        <v>39</v>
      </c>
      <c r="J197" s="5">
        <v>193</v>
      </c>
      <c r="K197" s="8">
        <f t="shared" si="8"/>
        <v>29</v>
      </c>
      <c r="L197" s="6">
        <f t="shared" si="9"/>
        <v>48</v>
      </c>
      <c r="M197" s="6">
        <f t="shared" si="10"/>
        <v>77</v>
      </c>
      <c r="N197" s="6">
        <f t="shared" si="11"/>
        <v>39</v>
      </c>
    </row>
    <row r="198" spans="4:14" x14ac:dyDescent="0.3">
      <c r="D198" s="13">
        <v>194</v>
      </c>
      <c r="E198" s="14">
        <v>29</v>
      </c>
      <c r="F198" s="14">
        <v>49</v>
      </c>
      <c r="G198" s="14">
        <v>77</v>
      </c>
      <c r="H198" s="15">
        <v>39</v>
      </c>
      <c r="J198" s="5">
        <v>194</v>
      </c>
      <c r="K198" s="8">
        <f t="shared" ref="K198:K261" si="12">ROUND(J198*$K$4,0)</f>
        <v>29</v>
      </c>
      <c r="L198" s="6">
        <f t="shared" ref="L198:L261" si="13">ROUND(J198*$L$4,0)</f>
        <v>49</v>
      </c>
      <c r="M198" s="6">
        <f t="shared" ref="M198:M261" si="14">ROUND(J198*$M$4,0)</f>
        <v>78</v>
      </c>
      <c r="N198" s="6">
        <f t="shared" ref="N198:N261" si="15">ROUND(J198*$N$4,0)</f>
        <v>39</v>
      </c>
    </row>
    <row r="199" spans="4:14" x14ac:dyDescent="0.3">
      <c r="D199" s="13">
        <v>195</v>
      </c>
      <c r="E199" s="14">
        <v>29</v>
      </c>
      <c r="F199" s="14">
        <v>49</v>
      </c>
      <c r="G199" s="14">
        <v>78</v>
      </c>
      <c r="H199" s="15">
        <v>39</v>
      </c>
      <c r="J199" s="5">
        <v>195</v>
      </c>
      <c r="K199" s="8">
        <f t="shared" si="12"/>
        <v>29</v>
      </c>
      <c r="L199" s="6">
        <f t="shared" si="13"/>
        <v>49</v>
      </c>
      <c r="M199" s="6">
        <f t="shared" si="14"/>
        <v>78</v>
      </c>
      <c r="N199" s="6">
        <f t="shared" si="15"/>
        <v>39</v>
      </c>
    </row>
    <row r="200" spans="4:14" x14ac:dyDescent="0.3">
      <c r="D200" s="13">
        <v>196</v>
      </c>
      <c r="E200" s="14">
        <v>29</v>
      </c>
      <c r="F200" s="14">
        <v>49</v>
      </c>
      <c r="G200" s="14">
        <v>79</v>
      </c>
      <c r="H200" s="15">
        <v>39</v>
      </c>
      <c r="J200" s="5">
        <v>196</v>
      </c>
      <c r="K200" s="8">
        <f t="shared" si="12"/>
        <v>29</v>
      </c>
      <c r="L200" s="6">
        <f t="shared" si="13"/>
        <v>49</v>
      </c>
      <c r="M200" s="6">
        <f t="shared" si="14"/>
        <v>78</v>
      </c>
      <c r="N200" s="6">
        <f t="shared" si="15"/>
        <v>39</v>
      </c>
    </row>
    <row r="201" spans="4:14" x14ac:dyDescent="0.3">
      <c r="D201" s="13">
        <v>197</v>
      </c>
      <c r="E201" s="14">
        <v>30</v>
      </c>
      <c r="F201" s="14">
        <v>49</v>
      </c>
      <c r="G201" s="14">
        <v>79</v>
      </c>
      <c r="H201" s="15">
        <v>39</v>
      </c>
      <c r="J201" s="5">
        <v>197</v>
      </c>
      <c r="K201" s="8">
        <f t="shared" si="12"/>
        <v>30</v>
      </c>
      <c r="L201" s="6">
        <f t="shared" si="13"/>
        <v>49</v>
      </c>
      <c r="M201" s="6">
        <f t="shared" si="14"/>
        <v>79</v>
      </c>
      <c r="N201" s="6">
        <f t="shared" si="15"/>
        <v>39</v>
      </c>
    </row>
    <row r="202" spans="4:14" x14ac:dyDescent="0.3">
      <c r="D202" s="13">
        <v>198</v>
      </c>
      <c r="E202" s="14">
        <v>30</v>
      </c>
      <c r="F202" s="14">
        <v>50</v>
      </c>
      <c r="G202" s="14">
        <v>79</v>
      </c>
      <c r="H202" s="15">
        <v>39</v>
      </c>
      <c r="J202" s="5">
        <v>198</v>
      </c>
      <c r="K202" s="8">
        <f t="shared" si="12"/>
        <v>30</v>
      </c>
      <c r="L202" s="6">
        <f t="shared" si="13"/>
        <v>50</v>
      </c>
      <c r="M202" s="6">
        <f t="shared" si="14"/>
        <v>79</v>
      </c>
      <c r="N202" s="6">
        <f t="shared" si="15"/>
        <v>40</v>
      </c>
    </row>
    <row r="203" spans="4:14" x14ac:dyDescent="0.3">
      <c r="D203" s="13">
        <v>199</v>
      </c>
      <c r="E203" s="14">
        <v>30</v>
      </c>
      <c r="F203" s="14">
        <v>50</v>
      </c>
      <c r="G203" s="14">
        <v>80</v>
      </c>
      <c r="H203" s="15">
        <v>39</v>
      </c>
      <c r="J203" s="5">
        <v>199</v>
      </c>
      <c r="K203" s="8">
        <f t="shared" si="12"/>
        <v>30</v>
      </c>
      <c r="L203" s="6">
        <f t="shared" si="13"/>
        <v>50</v>
      </c>
      <c r="M203" s="6">
        <f t="shared" si="14"/>
        <v>80</v>
      </c>
      <c r="N203" s="6">
        <f t="shared" si="15"/>
        <v>40</v>
      </c>
    </row>
    <row r="204" spans="4:14" x14ac:dyDescent="0.3">
      <c r="D204" s="13">
        <v>200</v>
      </c>
      <c r="E204" s="14">
        <v>30</v>
      </c>
      <c r="F204" s="14">
        <v>50</v>
      </c>
      <c r="G204" s="14">
        <v>80</v>
      </c>
      <c r="H204" s="15">
        <v>40</v>
      </c>
      <c r="J204" s="5">
        <v>200</v>
      </c>
      <c r="K204" s="8">
        <f t="shared" si="12"/>
        <v>30</v>
      </c>
      <c r="L204" s="6">
        <f t="shared" si="13"/>
        <v>50</v>
      </c>
      <c r="M204" s="6">
        <f t="shared" si="14"/>
        <v>80</v>
      </c>
      <c r="N204" s="6">
        <f t="shared" si="15"/>
        <v>40</v>
      </c>
    </row>
    <row r="205" spans="4:14" x14ac:dyDescent="0.3">
      <c r="D205" s="13">
        <v>201</v>
      </c>
      <c r="E205" s="14">
        <v>30</v>
      </c>
      <c r="F205" s="14">
        <v>50</v>
      </c>
      <c r="G205" s="14">
        <v>81</v>
      </c>
      <c r="H205" s="15">
        <v>40</v>
      </c>
      <c r="J205" s="5">
        <v>201</v>
      </c>
      <c r="K205" s="8">
        <f t="shared" si="12"/>
        <v>30</v>
      </c>
      <c r="L205" s="6">
        <f t="shared" si="13"/>
        <v>50</v>
      </c>
      <c r="M205" s="6">
        <f t="shared" si="14"/>
        <v>80</v>
      </c>
      <c r="N205" s="6">
        <f t="shared" si="15"/>
        <v>40</v>
      </c>
    </row>
    <row r="206" spans="4:14" x14ac:dyDescent="0.3">
      <c r="D206" s="13">
        <v>202</v>
      </c>
      <c r="E206" s="14">
        <v>30</v>
      </c>
      <c r="F206" s="14">
        <v>51</v>
      </c>
      <c r="G206" s="14">
        <v>81</v>
      </c>
      <c r="H206" s="15">
        <v>40</v>
      </c>
      <c r="J206" s="5">
        <v>202</v>
      </c>
      <c r="K206" s="8">
        <f t="shared" si="12"/>
        <v>30</v>
      </c>
      <c r="L206" s="6">
        <f t="shared" si="13"/>
        <v>51</v>
      </c>
      <c r="M206" s="6">
        <f t="shared" si="14"/>
        <v>81</v>
      </c>
      <c r="N206" s="6">
        <f t="shared" si="15"/>
        <v>40</v>
      </c>
    </row>
    <row r="207" spans="4:14" x14ac:dyDescent="0.3">
      <c r="D207" s="13">
        <v>203</v>
      </c>
      <c r="E207" s="14">
        <v>30</v>
      </c>
      <c r="F207" s="14">
        <v>51</v>
      </c>
      <c r="G207" s="14">
        <v>81</v>
      </c>
      <c r="H207" s="15">
        <v>41</v>
      </c>
      <c r="J207" s="5">
        <v>203</v>
      </c>
      <c r="K207" s="8">
        <f t="shared" si="12"/>
        <v>30</v>
      </c>
      <c r="L207" s="6">
        <f t="shared" si="13"/>
        <v>51</v>
      </c>
      <c r="M207" s="6">
        <f t="shared" si="14"/>
        <v>81</v>
      </c>
      <c r="N207" s="6">
        <f t="shared" si="15"/>
        <v>41</v>
      </c>
    </row>
    <row r="208" spans="4:14" x14ac:dyDescent="0.3">
      <c r="D208" s="13">
        <v>204</v>
      </c>
      <c r="E208" s="14">
        <v>31</v>
      </c>
      <c r="F208" s="14">
        <v>51</v>
      </c>
      <c r="G208" s="14">
        <v>81</v>
      </c>
      <c r="H208" s="15">
        <v>41</v>
      </c>
      <c r="J208" s="5">
        <v>204</v>
      </c>
      <c r="K208" s="8">
        <f t="shared" si="12"/>
        <v>31</v>
      </c>
      <c r="L208" s="6">
        <f t="shared" si="13"/>
        <v>51</v>
      </c>
      <c r="M208" s="6">
        <f t="shared" si="14"/>
        <v>82</v>
      </c>
      <c r="N208" s="6">
        <f t="shared" si="15"/>
        <v>41</v>
      </c>
    </row>
    <row r="209" spans="4:14" x14ac:dyDescent="0.3">
      <c r="D209" s="13">
        <v>205</v>
      </c>
      <c r="E209" s="14">
        <v>31</v>
      </c>
      <c r="F209" s="14">
        <v>51</v>
      </c>
      <c r="G209" s="14">
        <v>82</v>
      </c>
      <c r="H209" s="15">
        <v>41</v>
      </c>
      <c r="J209" s="5">
        <v>205</v>
      </c>
      <c r="K209" s="8">
        <f t="shared" si="12"/>
        <v>31</v>
      </c>
      <c r="L209" s="6">
        <f t="shared" si="13"/>
        <v>51</v>
      </c>
      <c r="M209" s="6">
        <f t="shared" si="14"/>
        <v>82</v>
      </c>
      <c r="N209" s="6">
        <f t="shared" si="15"/>
        <v>41</v>
      </c>
    </row>
    <row r="210" spans="4:14" x14ac:dyDescent="0.3">
      <c r="D210" s="13">
        <v>206</v>
      </c>
      <c r="E210" s="14">
        <v>31</v>
      </c>
      <c r="F210" s="14">
        <v>52</v>
      </c>
      <c r="G210" s="14">
        <v>82</v>
      </c>
      <c r="H210" s="15">
        <v>41</v>
      </c>
      <c r="J210" s="5">
        <v>206</v>
      </c>
      <c r="K210" s="8">
        <f t="shared" si="12"/>
        <v>31</v>
      </c>
      <c r="L210" s="6">
        <f t="shared" si="13"/>
        <v>52</v>
      </c>
      <c r="M210" s="6">
        <f t="shared" si="14"/>
        <v>82</v>
      </c>
      <c r="N210" s="6">
        <f t="shared" si="15"/>
        <v>41</v>
      </c>
    </row>
    <row r="211" spans="4:14" x14ac:dyDescent="0.3">
      <c r="D211" s="13">
        <v>207</v>
      </c>
      <c r="E211" s="14">
        <v>31</v>
      </c>
      <c r="F211" s="14">
        <v>52</v>
      </c>
      <c r="G211" s="14">
        <v>83</v>
      </c>
      <c r="H211" s="15">
        <v>41</v>
      </c>
      <c r="J211" s="5">
        <v>207</v>
      </c>
      <c r="K211" s="8">
        <f t="shared" si="12"/>
        <v>31</v>
      </c>
      <c r="L211" s="6">
        <f t="shared" si="13"/>
        <v>52</v>
      </c>
      <c r="M211" s="6">
        <f t="shared" si="14"/>
        <v>83</v>
      </c>
      <c r="N211" s="6">
        <f t="shared" si="15"/>
        <v>41</v>
      </c>
    </row>
    <row r="212" spans="4:14" x14ac:dyDescent="0.3">
      <c r="D212" s="13">
        <v>208</v>
      </c>
      <c r="E212" s="14">
        <v>31</v>
      </c>
      <c r="F212" s="14">
        <v>52</v>
      </c>
      <c r="G212" s="14">
        <v>83</v>
      </c>
      <c r="H212" s="15">
        <v>42</v>
      </c>
      <c r="J212" s="5">
        <v>208</v>
      </c>
      <c r="K212" s="8">
        <f t="shared" si="12"/>
        <v>31</v>
      </c>
      <c r="L212" s="6">
        <f t="shared" si="13"/>
        <v>52</v>
      </c>
      <c r="M212" s="6">
        <f t="shared" si="14"/>
        <v>83</v>
      </c>
      <c r="N212" s="6">
        <f t="shared" si="15"/>
        <v>42</v>
      </c>
    </row>
    <row r="213" spans="4:14" x14ac:dyDescent="0.3">
      <c r="D213" s="13">
        <v>209</v>
      </c>
      <c r="E213" s="14">
        <v>31</v>
      </c>
      <c r="F213" s="14">
        <v>52</v>
      </c>
      <c r="G213" s="14">
        <v>84</v>
      </c>
      <c r="H213" s="15">
        <v>42</v>
      </c>
      <c r="J213" s="5">
        <v>209</v>
      </c>
      <c r="K213" s="8">
        <f t="shared" si="12"/>
        <v>31</v>
      </c>
      <c r="L213" s="6">
        <f t="shared" si="13"/>
        <v>52</v>
      </c>
      <c r="M213" s="6">
        <f t="shared" si="14"/>
        <v>84</v>
      </c>
      <c r="N213" s="6">
        <f t="shared" si="15"/>
        <v>42</v>
      </c>
    </row>
    <row r="214" spans="4:14" x14ac:dyDescent="0.3">
      <c r="D214" s="13">
        <v>210</v>
      </c>
      <c r="E214" s="14">
        <v>32</v>
      </c>
      <c r="F214" s="14">
        <v>52</v>
      </c>
      <c r="G214" s="14">
        <v>84</v>
      </c>
      <c r="H214" s="15">
        <v>42</v>
      </c>
      <c r="J214" s="5">
        <v>210</v>
      </c>
      <c r="K214" s="8">
        <f t="shared" si="12"/>
        <v>32</v>
      </c>
      <c r="L214" s="6">
        <f t="shared" si="13"/>
        <v>53</v>
      </c>
      <c r="M214" s="6">
        <f t="shared" si="14"/>
        <v>84</v>
      </c>
      <c r="N214" s="6">
        <f t="shared" si="15"/>
        <v>42</v>
      </c>
    </row>
    <row r="215" spans="4:14" x14ac:dyDescent="0.3">
      <c r="D215" s="13">
        <v>211</v>
      </c>
      <c r="E215" s="14">
        <v>32</v>
      </c>
      <c r="F215" s="14">
        <v>53</v>
      </c>
      <c r="G215" s="14">
        <v>84</v>
      </c>
      <c r="H215" s="15">
        <v>42</v>
      </c>
      <c r="J215" s="5">
        <v>211</v>
      </c>
      <c r="K215" s="8">
        <f t="shared" si="12"/>
        <v>32</v>
      </c>
      <c r="L215" s="6">
        <f t="shared" si="13"/>
        <v>53</v>
      </c>
      <c r="M215" s="6">
        <f t="shared" si="14"/>
        <v>84</v>
      </c>
      <c r="N215" s="6">
        <f t="shared" si="15"/>
        <v>42</v>
      </c>
    </row>
    <row r="216" spans="4:14" x14ac:dyDescent="0.3">
      <c r="D216" s="13">
        <v>212</v>
      </c>
      <c r="E216" s="14">
        <v>32</v>
      </c>
      <c r="F216" s="14">
        <v>53</v>
      </c>
      <c r="G216" s="14">
        <v>85</v>
      </c>
      <c r="H216" s="15">
        <v>42</v>
      </c>
      <c r="J216" s="5">
        <v>212</v>
      </c>
      <c r="K216" s="8">
        <f t="shared" si="12"/>
        <v>32</v>
      </c>
      <c r="L216" s="6">
        <f t="shared" si="13"/>
        <v>53</v>
      </c>
      <c r="M216" s="6">
        <f t="shared" si="14"/>
        <v>85</v>
      </c>
      <c r="N216" s="6">
        <f t="shared" si="15"/>
        <v>42</v>
      </c>
    </row>
    <row r="217" spans="4:14" x14ac:dyDescent="0.3">
      <c r="D217" s="13">
        <v>213</v>
      </c>
      <c r="E217" s="14">
        <v>32</v>
      </c>
      <c r="F217" s="14">
        <v>53</v>
      </c>
      <c r="G217" s="14">
        <v>85</v>
      </c>
      <c r="H217" s="15">
        <v>43</v>
      </c>
      <c r="J217" s="5">
        <v>213</v>
      </c>
      <c r="K217" s="8">
        <f t="shared" si="12"/>
        <v>32</v>
      </c>
      <c r="L217" s="6">
        <f t="shared" si="13"/>
        <v>53</v>
      </c>
      <c r="M217" s="6">
        <f t="shared" si="14"/>
        <v>85</v>
      </c>
      <c r="N217" s="6">
        <f t="shared" si="15"/>
        <v>43</v>
      </c>
    </row>
    <row r="218" spans="4:14" x14ac:dyDescent="0.3">
      <c r="D218" s="13">
        <v>214</v>
      </c>
      <c r="E218" s="14">
        <v>32</v>
      </c>
      <c r="F218" s="14">
        <v>54</v>
      </c>
      <c r="G218" s="14">
        <v>85</v>
      </c>
      <c r="H218" s="15">
        <v>43</v>
      </c>
      <c r="J218" s="5">
        <v>214</v>
      </c>
      <c r="K218" s="8">
        <f t="shared" si="12"/>
        <v>32</v>
      </c>
      <c r="L218" s="6">
        <f t="shared" si="13"/>
        <v>54</v>
      </c>
      <c r="M218" s="6">
        <f t="shared" si="14"/>
        <v>86</v>
      </c>
      <c r="N218" s="6">
        <f t="shared" si="15"/>
        <v>43</v>
      </c>
    </row>
    <row r="219" spans="4:14" x14ac:dyDescent="0.3">
      <c r="D219" s="13">
        <v>215</v>
      </c>
      <c r="E219" s="14">
        <v>32</v>
      </c>
      <c r="F219" s="14">
        <v>54</v>
      </c>
      <c r="G219" s="14">
        <v>86</v>
      </c>
      <c r="H219" s="15">
        <v>43</v>
      </c>
      <c r="J219" s="5">
        <v>215</v>
      </c>
      <c r="K219" s="8">
        <f t="shared" si="12"/>
        <v>32</v>
      </c>
      <c r="L219" s="6">
        <f t="shared" si="13"/>
        <v>54</v>
      </c>
      <c r="M219" s="6">
        <f t="shared" si="14"/>
        <v>86</v>
      </c>
      <c r="N219" s="6">
        <f t="shared" si="15"/>
        <v>43</v>
      </c>
    </row>
    <row r="220" spans="4:14" x14ac:dyDescent="0.3">
      <c r="D220" s="13">
        <v>216</v>
      </c>
      <c r="E220" s="14">
        <v>32</v>
      </c>
      <c r="F220" s="14">
        <v>54</v>
      </c>
      <c r="G220" s="14">
        <v>87</v>
      </c>
      <c r="H220" s="15">
        <v>43</v>
      </c>
      <c r="J220" s="5">
        <v>216</v>
      </c>
      <c r="K220" s="8">
        <f t="shared" si="12"/>
        <v>32</v>
      </c>
      <c r="L220" s="6">
        <f t="shared" si="13"/>
        <v>54</v>
      </c>
      <c r="M220" s="6">
        <f t="shared" si="14"/>
        <v>86</v>
      </c>
      <c r="N220" s="6">
        <f t="shared" si="15"/>
        <v>43</v>
      </c>
    </row>
    <row r="221" spans="4:14" x14ac:dyDescent="0.3">
      <c r="D221" s="13">
        <v>217</v>
      </c>
      <c r="E221" s="14">
        <v>33</v>
      </c>
      <c r="F221" s="14">
        <v>54</v>
      </c>
      <c r="G221" s="14">
        <v>87</v>
      </c>
      <c r="H221" s="15">
        <v>43</v>
      </c>
      <c r="J221" s="5">
        <v>217</v>
      </c>
      <c r="K221" s="8">
        <f t="shared" si="12"/>
        <v>33</v>
      </c>
      <c r="L221" s="6">
        <f t="shared" si="13"/>
        <v>54</v>
      </c>
      <c r="M221" s="6">
        <f t="shared" si="14"/>
        <v>87</v>
      </c>
      <c r="N221" s="6">
        <f t="shared" si="15"/>
        <v>43</v>
      </c>
    </row>
    <row r="222" spans="4:14" x14ac:dyDescent="0.3">
      <c r="D222" s="13">
        <v>218</v>
      </c>
      <c r="E222" s="14">
        <v>33</v>
      </c>
      <c r="F222" s="14">
        <v>55</v>
      </c>
      <c r="G222" s="14">
        <v>87</v>
      </c>
      <c r="H222" s="15">
        <v>43</v>
      </c>
      <c r="J222" s="5">
        <v>218</v>
      </c>
      <c r="K222" s="8">
        <f t="shared" si="12"/>
        <v>33</v>
      </c>
      <c r="L222" s="6">
        <f t="shared" si="13"/>
        <v>55</v>
      </c>
      <c r="M222" s="6">
        <f t="shared" si="14"/>
        <v>87</v>
      </c>
      <c r="N222" s="6">
        <f t="shared" si="15"/>
        <v>44</v>
      </c>
    </row>
    <row r="223" spans="4:14" x14ac:dyDescent="0.3">
      <c r="D223" s="13">
        <v>219</v>
      </c>
      <c r="E223" s="14">
        <v>33</v>
      </c>
      <c r="F223" s="14">
        <v>55</v>
      </c>
      <c r="G223" s="14">
        <v>88</v>
      </c>
      <c r="H223" s="15">
        <v>43</v>
      </c>
      <c r="J223" s="5">
        <v>219</v>
      </c>
      <c r="K223" s="8">
        <f t="shared" si="12"/>
        <v>33</v>
      </c>
      <c r="L223" s="6">
        <f t="shared" si="13"/>
        <v>55</v>
      </c>
      <c r="M223" s="6">
        <f t="shared" si="14"/>
        <v>88</v>
      </c>
      <c r="N223" s="6">
        <f t="shared" si="15"/>
        <v>44</v>
      </c>
    </row>
    <row r="224" spans="4:14" x14ac:dyDescent="0.3">
      <c r="D224" s="13">
        <v>220</v>
      </c>
      <c r="E224" s="14">
        <v>33</v>
      </c>
      <c r="F224" s="14">
        <v>55</v>
      </c>
      <c r="G224" s="14">
        <v>88</v>
      </c>
      <c r="H224" s="15">
        <v>44</v>
      </c>
      <c r="J224" s="5">
        <v>220</v>
      </c>
      <c r="K224" s="8">
        <f t="shared" si="12"/>
        <v>33</v>
      </c>
      <c r="L224" s="6">
        <f t="shared" si="13"/>
        <v>55</v>
      </c>
      <c r="M224" s="6">
        <f t="shared" si="14"/>
        <v>88</v>
      </c>
      <c r="N224" s="6">
        <f t="shared" si="15"/>
        <v>44</v>
      </c>
    </row>
    <row r="225" spans="4:14" x14ac:dyDescent="0.3">
      <c r="D225" s="13">
        <v>221</v>
      </c>
      <c r="E225" s="14">
        <v>33</v>
      </c>
      <c r="F225" s="14">
        <v>55</v>
      </c>
      <c r="G225" s="14">
        <v>89</v>
      </c>
      <c r="H225" s="15">
        <v>44</v>
      </c>
      <c r="J225" s="5">
        <v>221</v>
      </c>
      <c r="K225" s="8">
        <f t="shared" si="12"/>
        <v>33</v>
      </c>
      <c r="L225" s="6">
        <f t="shared" si="13"/>
        <v>55</v>
      </c>
      <c r="M225" s="6">
        <f t="shared" si="14"/>
        <v>88</v>
      </c>
      <c r="N225" s="6">
        <f t="shared" si="15"/>
        <v>44</v>
      </c>
    </row>
    <row r="226" spans="4:14" x14ac:dyDescent="0.3">
      <c r="D226" s="13">
        <v>222</v>
      </c>
      <c r="E226" s="14">
        <v>33</v>
      </c>
      <c r="F226" s="14">
        <v>56</v>
      </c>
      <c r="G226" s="14">
        <v>89</v>
      </c>
      <c r="H226" s="15">
        <v>44</v>
      </c>
      <c r="J226" s="5">
        <v>222</v>
      </c>
      <c r="K226" s="8">
        <f t="shared" si="12"/>
        <v>33</v>
      </c>
      <c r="L226" s="6">
        <f t="shared" si="13"/>
        <v>56</v>
      </c>
      <c r="M226" s="6">
        <f t="shared" si="14"/>
        <v>89</v>
      </c>
      <c r="N226" s="6">
        <f t="shared" si="15"/>
        <v>44</v>
      </c>
    </row>
    <row r="227" spans="4:14" x14ac:dyDescent="0.3">
      <c r="D227" s="13">
        <v>223</v>
      </c>
      <c r="E227" s="14">
        <v>33</v>
      </c>
      <c r="F227" s="14">
        <v>56</v>
      </c>
      <c r="G227" s="14">
        <v>89</v>
      </c>
      <c r="H227" s="15">
        <v>45</v>
      </c>
      <c r="J227" s="5">
        <v>223</v>
      </c>
      <c r="K227" s="8">
        <f t="shared" si="12"/>
        <v>33</v>
      </c>
      <c r="L227" s="6">
        <f t="shared" si="13"/>
        <v>56</v>
      </c>
      <c r="M227" s="6">
        <f t="shared" si="14"/>
        <v>89</v>
      </c>
      <c r="N227" s="6">
        <f t="shared" si="15"/>
        <v>45</v>
      </c>
    </row>
    <row r="228" spans="4:14" x14ac:dyDescent="0.3">
      <c r="D228" s="13">
        <v>224</v>
      </c>
      <c r="E228" s="14">
        <v>34</v>
      </c>
      <c r="F228" s="14">
        <v>56</v>
      </c>
      <c r="G228" s="14">
        <v>89</v>
      </c>
      <c r="H228" s="15">
        <v>45</v>
      </c>
      <c r="J228" s="5">
        <v>224</v>
      </c>
      <c r="K228" s="8">
        <f t="shared" si="12"/>
        <v>34</v>
      </c>
      <c r="L228" s="6">
        <f t="shared" si="13"/>
        <v>56</v>
      </c>
      <c r="M228" s="6">
        <f t="shared" si="14"/>
        <v>90</v>
      </c>
      <c r="N228" s="6">
        <f t="shared" si="15"/>
        <v>45</v>
      </c>
    </row>
    <row r="229" spans="4:14" x14ac:dyDescent="0.3">
      <c r="D229" s="13">
        <v>225</v>
      </c>
      <c r="E229" s="14">
        <v>34</v>
      </c>
      <c r="F229" s="14">
        <v>56</v>
      </c>
      <c r="G229" s="14">
        <v>90</v>
      </c>
      <c r="H229" s="15">
        <v>45</v>
      </c>
      <c r="J229" s="5">
        <v>225</v>
      </c>
      <c r="K229" s="8">
        <f t="shared" si="12"/>
        <v>34</v>
      </c>
      <c r="L229" s="6">
        <f t="shared" si="13"/>
        <v>56</v>
      </c>
      <c r="M229" s="6">
        <f t="shared" si="14"/>
        <v>90</v>
      </c>
      <c r="N229" s="6">
        <f t="shared" si="15"/>
        <v>45</v>
      </c>
    </row>
    <row r="230" spans="4:14" x14ac:dyDescent="0.3">
      <c r="D230" s="13">
        <v>226</v>
      </c>
      <c r="E230" s="14">
        <v>34</v>
      </c>
      <c r="F230" s="14">
        <v>57</v>
      </c>
      <c r="G230" s="14">
        <v>90</v>
      </c>
      <c r="H230" s="15">
        <v>45</v>
      </c>
      <c r="J230" s="5">
        <v>226</v>
      </c>
      <c r="K230" s="8">
        <f t="shared" si="12"/>
        <v>34</v>
      </c>
      <c r="L230" s="6">
        <f t="shared" si="13"/>
        <v>57</v>
      </c>
      <c r="M230" s="6">
        <f t="shared" si="14"/>
        <v>90</v>
      </c>
      <c r="N230" s="6">
        <f t="shared" si="15"/>
        <v>45</v>
      </c>
    </row>
    <row r="231" spans="4:14" x14ac:dyDescent="0.3">
      <c r="D231" s="13">
        <v>227</v>
      </c>
      <c r="E231" s="14">
        <v>34</v>
      </c>
      <c r="F231" s="14">
        <v>57</v>
      </c>
      <c r="G231" s="14">
        <v>91</v>
      </c>
      <c r="H231" s="15">
        <v>45</v>
      </c>
      <c r="J231" s="5">
        <v>227</v>
      </c>
      <c r="K231" s="8">
        <f t="shared" si="12"/>
        <v>34</v>
      </c>
      <c r="L231" s="6">
        <f t="shared" si="13"/>
        <v>57</v>
      </c>
      <c r="M231" s="6">
        <f t="shared" si="14"/>
        <v>91</v>
      </c>
      <c r="N231" s="6">
        <f t="shared" si="15"/>
        <v>45</v>
      </c>
    </row>
    <row r="232" spans="4:14" x14ac:dyDescent="0.3">
      <c r="D232" s="13">
        <v>228</v>
      </c>
      <c r="E232" s="14">
        <v>34</v>
      </c>
      <c r="F232" s="14">
        <v>57</v>
      </c>
      <c r="G232" s="14">
        <v>91</v>
      </c>
      <c r="H232" s="15">
        <v>46</v>
      </c>
      <c r="J232" s="5">
        <v>228</v>
      </c>
      <c r="K232" s="8">
        <f t="shared" si="12"/>
        <v>34</v>
      </c>
      <c r="L232" s="6">
        <f t="shared" si="13"/>
        <v>57</v>
      </c>
      <c r="M232" s="6">
        <f t="shared" si="14"/>
        <v>91</v>
      </c>
      <c r="N232" s="6">
        <f t="shared" si="15"/>
        <v>46</v>
      </c>
    </row>
    <row r="233" spans="4:14" x14ac:dyDescent="0.3">
      <c r="D233" s="13">
        <v>229</v>
      </c>
      <c r="E233" s="14">
        <v>34</v>
      </c>
      <c r="F233" s="14">
        <v>57</v>
      </c>
      <c r="G233" s="14">
        <v>92</v>
      </c>
      <c r="H233" s="15">
        <v>46</v>
      </c>
      <c r="J233" s="5">
        <v>229</v>
      </c>
      <c r="K233" s="8">
        <f t="shared" si="12"/>
        <v>34</v>
      </c>
      <c r="L233" s="6">
        <f t="shared" si="13"/>
        <v>57</v>
      </c>
      <c r="M233" s="6">
        <f t="shared" si="14"/>
        <v>92</v>
      </c>
      <c r="N233" s="6">
        <f t="shared" si="15"/>
        <v>46</v>
      </c>
    </row>
    <row r="234" spans="4:14" x14ac:dyDescent="0.3">
      <c r="D234" s="13">
        <v>230</v>
      </c>
      <c r="E234" s="14">
        <v>35</v>
      </c>
      <c r="F234" s="14">
        <v>57</v>
      </c>
      <c r="G234" s="14">
        <v>92</v>
      </c>
      <c r="H234" s="15">
        <v>46</v>
      </c>
      <c r="J234" s="5">
        <v>230</v>
      </c>
      <c r="K234" s="8">
        <f t="shared" si="12"/>
        <v>35</v>
      </c>
      <c r="L234" s="6">
        <f t="shared" si="13"/>
        <v>58</v>
      </c>
      <c r="M234" s="6">
        <f t="shared" si="14"/>
        <v>92</v>
      </c>
      <c r="N234" s="6">
        <f t="shared" si="15"/>
        <v>46</v>
      </c>
    </row>
    <row r="235" spans="4:14" x14ac:dyDescent="0.3">
      <c r="D235" s="13">
        <v>231</v>
      </c>
      <c r="E235" s="14">
        <v>35</v>
      </c>
      <c r="F235" s="14">
        <v>58</v>
      </c>
      <c r="G235" s="14">
        <v>92</v>
      </c>
      <c r="H235" s="15">
        <v>46</v>
      </c>
      <c r="J235" s="5">
        <v>231</v>
      </c>
      <c r="K235" s="8">
        <f t="shared" si="12"/>
        <v>35</v>
      </c>
      <c r="L235" s="6">
        <f t="shared" si="13"/>
        <v>58</v>
      </c>
      <c r="M235" s="6">
        <f t="shared" si="14"/>
        <v>92</v>
      </c>
      <c r="N235" s="6">
        <f t="shared" si="15"/>
        <v>46</v>
      </c>
    </row>
    <row r="236" spans="4:14" x14ac:dyDescent="0.3">
      <c r="D236" s="13">
        <v>232</v>
      </c>
      <c r="E236" s="14">
        <v>35</v>
      </c>
      <c r="F236" s="14">
        <v>58</v>
      </c>
      <c r="G236" s="14">
        <v>93</v>
      </c>
      <c r="H236" s="15">
        <v>46</v>
      </c>
      <c r="J236" s="5">
        <v>232</v>
      </c>
      <c r="K236" s="8">
        <f t="shared" si="12"/>
        <v>35</v>
      </c>
      <c r="L236" s="6">
        <f t="shared" si="13"/>
        <v>58</v>
      </c>
      <c r="M236" s="6">
        <f t="shared" si="14"/>
        <v>93</v>
      </c>
      <c r="N236" s="6">
        <f t="shared" si="15"/>
        <v>46</v>
      </c>
    </row>
    <row r="237" spans="4:14" x14ac:dyDescent="0.3">
      <c r="D237" s="13">
        <v>233</v>
      </c>
      <c r="E237" s="14">
        <v>35</v>
      </c>
      <c r="F237" s="14">
        <v>58</v>
      </c>
      <c r="G237" s="14">
        <v>93</v>
      </c>
      <c r="H237" s="15">
        <v>47</v>
      </c>
      <c r="J237" s="5">
        <v>233</v>
      </c>
      <c r="K237" s="8">
        <f t="shared" si="12"/>
        <v>35</v>
      </c>
      <c r="L237" s="6">
        <f t="shared" si="13"/>
        <v>58</v>
      </c>
      <c r="M237" s="6">
        <f t="shared" si="14"/>
        <v>93</v>
      </c>
      <c r="N237" s="6">
        <f t="shared" si="15"/>
        <v>47</v>
      </c>
    </row>
    <row r="238" spans="4:14" x14ac:dyDescent="0.3">
      <c r="D238" s="13">
        <v>234</v>
      </c>
      <c r="E238" s="14">
        <v>35</v>
      </c>
      <c r="F238" s="14">
        <v>59</v>
      </c>
      <c r="G238" s="14">
        <v>93</v>
      </c>
      <c r="H238" s="15">
        <v>47</v>
      </c>
      <c r="J238" s="5">
        <v>234</v>
      </c>
      <c r="K238" s="8">
        <f t="shared" si="12"/>
        <v>35</v>
      </c>
      <c r="L238" s="6">
        <f t="shared" si="13"/>
        <v>59</v>
      </c>
      <c r="M238" s="6">
        <f t="shared" si="14"/>
        <v>94</v>
      </c>
      <c r="N238" s="6">
        <f t="shared" si="15"/>
        <v>47</v>
      </c>
    </row>
    <row r="239" spans="4:14" x14ac:dyDescent="0.3">
      <c r="D239" s="13">
        <v>235</v>
      </c>
      <c r="E239" s="14">
        <v>35</v>
      </c>
      <c r="F239" s="14">
        <v>59</v>
      </c>
      <c r="G239" s="14">
        <v>94</v>
      </c>
      <c r="H239" s="15">
        <v>47</v>
      </c>
      <c r="J239" s="5">
        <v>235</v>
      </c>
      <c r="K239" s="8">
        <f t="shared" si="12"/>
        <v>35</v>
      </c>
      <c r="L239" s="6">
        <f t="shared" si="13"/>
        <v>59</v>
      </c>
      <c r="M239" s="6">
        <f t="shared" si="14"/>
        <v>94</v>
      </c>
      <c r="N239" s="6">
        <f t="shared" si="15"/>
        <v>47</v>
      </c>
    </row>
    <row r="240" spans="4:14" x14ac:dyDescent="0.3">
      <c r="D240" s="13">
        <v>236</v>
      </c>
      <c r="E240" s="14">
        <v>35</v>
      </c>
      <c r="F240" s="14">
        <v>59</v>
      </c>
      <c r="G240" s="14">
        <v>95</v>
      </c>
      <c r="H240" s="15">
        <v>47</v>
      </c>
      <c r="J240" s="5">
        <v>236</v>
      </c>
      <c r="K240" s="8">
        <f t="shared" si="12"/>
        <v>35</v>
      </c>
      <c r="L240" s="6">
        <f t="shared" si="13"/>
        <v>59</v>
      </c>
      <c r="M240" s="6">
        <f t="shared" si="14"/>
        <v>94</v>
      </c>
      <c r="N240" s="6">
        <f t="shared" si="15"/>
        <v>47</v>
      </c>
    </row>
    <row r="241" spans="4:14" x14ac:dyDescent="0.3">
      <c r="D241" s="13">
        <v>237</v>
      </c>
      <c r="E241" s="14">
        <v>36</v>
      </c>
      <c r="F241" s="14">
        <v>59</v>
      </c>
      <c r="G241" s="14">
        <v>95</v>
      </c>
      <c r="H241" s="15">
        <v>47</v>
      </c>
      <c r="J241" s="5">
        <v>237</v>
      </c>
      <c r="K241" s="8">
        <f t="shared" si="12"/>
        <v>36</v>
      </c>
      <c r="L241" s="6">
        <f t="shared" si="13"/>
        <v>59</v>
      </c>
      <c r="M241" s="6">
        <f t="shared" si="14"/>
        <v>95</v>
      </c>
      <c r="N241" s="6">
        <f t="shared" si="15"/>
        <v>47</v>
      </c>
    </row>
    <row r="242" spans="4:14" x14ac:dyDescent="0.3">
      <c r="D242" s="13">
        <v>238</v>
      </c>
      <c r="E242" s="14">
        <v>36</v>
      </c>
      <c r="F242" s="14">
        <v>60</v>
      </c>
      <c r="G242" s="14">
        <v>95</v>
      </c>
      <c r="H242" s="15">
        <v>47</v>
      </c>
      <c r="J242" s="5">
        <v>238</v>
      </c>
      <c r="K242" s="8">
        <f t="shared" si="12"/>
        <v>36</v>
      </c>
      <c r="L242" s="6">
        <f t="shared" si="13"/>
        <v>60</v>
      </c>
      <c r="M242" s="6">
        <f t="shared" si="14"/>
        <v>95</v>
      </c>
      <c r="N242" s="6">
        <f t="shared" si="15"/>
        <v>48</v>
      </c>
    </row>
    <row r="243" spans="4:14" x14ac:dyDescent="0.3">
      <c r="D243" s="13">
        <v>239</v>
      </c>
      <c r="E243" s="14">
        <v>36</v>
      </c>
      <c r="F243" s="14">
        <v>60</v>
      </c>
      <c r="G243" s="14">
        <v>96</v>
      </c>
      <c r="H243" s="15">
        <v>47</v>
      </c>
      <c r="J243" s="5">
        <v>239</v>
      </c>
      <c r="K243" s="8">
        <f t="shared" si="12"/>
        <v>36</v>
      </c>
      <c r="L243" s="6">
        <f t="shared" si="13"/>
        <v>60</v>
      </c>
      <c r="M243" s="6">
        <f t="shared" si="14"/>
        <v>96</v>
      </c>
      <c r="N243" s="6">
        <f t="shared" si="15"/>
        <v>48</v>
      </c>
    </row>
    <row r="244" spans="4:14" x14ac:dyDescent="0.3">
      <c r="D244" s="13">
        <v>240</v>
      </c>
      <c r="E244" s="14">
        <v>36</v>
      </c>
      <c r="F244" s="14">
        <v>60</v>
      </c>
      <c r="G244" s="14">
        <v>96</v>
      </c>
      <c r="H244" s="15">
        <v>48</v>
      </c>
      <c r="J244" s="5">
        <v>240</v>
      </c>
      <c r="K244" s="8">
        <f t="shared" si="12"/>
        <v>36</v>
      </c>
      <c r="L244" s="6">
        <f t="shared" si="13"/>
        <v>60</v>
      </c>
      <c r="M244" s="6">
        <f t="shared" si="14"/>
        <v>96</v>
      </c>
      <c r="N244" s="6">
        <f t="shared" si="15"/>
        <v>48</v>
      </c>
    </row>
    <row r="245" spans="4:14" x14ac:dyDescent="0.3">
      <c r="D245" s="13">
        <v>241</v>
      </c>
      <c r="E245" s="14">
        <v>36</v>
      </c>
      <c r="F245" s="14">
        <v>60</v>
      </c>
      <c r="G245" s="14">
        <v>97</v>
      </c>
      <c r="H245" s="15">
        <v>48</v>
      </c>
      <c r="J245" s="5">
        <v>241</v>
      </c>
      <c r="K245" s="8">
        <f t="shared" si="12"/>
        <v>36</v>
      </c>
      <c r="L245" s="6">
        <f t="shared" si="13"/>
        <v>60</v>
      </c>
      <c r="M245" s="6">
        <f t="shared" si="14"/>
        <v>96</v>
      </c>
      <c r="N245" s="6">
        <f t="shared" si="15"/>
        <v>48</v>
      </c>
    </row>
    <row r="246" spans="4:14" x14ac:dyDescent="0.3">
      <c r="D246" s="13">
        <v>242</v>
      </c>
      <c r="E246" s="14">
        <v>36</v>
      </c>
      <c r="F246" s="14">
        <v>61</v>
      </c>
      <c r="G246" s="14">
        <v>97</v>
      </c>
      <c r="H246" s="15">
        <v>48</v>
      </c>
      <c r="J246" s="5">
        <v>242</v>
      </c>
      <c r="K246" s="8">
        <f t="shared" si="12"/>
        <v>36</v>
      </c>
      <c r="L246" s="6">
        <f t="shared" si="13"/>
        <v>61</v>
      </c>
      <c r="M246" s="6">
        <f t="shared" si="14"/>
        <v>97</v>
      </c>
      <c r="N246" s="6">
        <f t="shared" si="15"/>
        <v>48</v>
      </c>
    </row>
    <row r="247" spans="4:14" x14ac:dyDescent="0.3">
      <c r="D247" s="13">
        <v>243</v>
      </c>
      <c r="E247" s="14">
        <v>36</v>
      </c>
      <c r="F247" s="14">
        <v>61</v>
      </c>
      <c r="G247" s="14">
        <v>97</v>
      </c>
      <c r="H247" s="15">
        <v>49</v>
      </c>
      <c r="J247" s="5">
        <v>243</v>
      </c>
      <c r="K247" s="8">
        <f t="shared" si="12"/>
        <v>36</v>
      </c>
      <c r="L247" s="6">
        <f t="shared" si="13"/>
        <v>61</v>
      </c>
      <c r="M247" s="6">
        <f t="shared" si="14"/>
        <v>97</v>
      </c>
      <c r="N247" s="6">
        <f t="shared" si="15"/>
        <v>49</v>
      </c>
    </row>
    <row r="248" spans="4:14" x14ac:dyDescent="0.3">
      <c r="D248" s="13">
        <v>244</v>
      </c>
      <c r="E248" s="14">
        <v>37</v>
      </c>
      <c r="F248" s="14">
        <v>61</v>
      </c>
      <c r="G248" s="14">
        <v>97</v>
      </c>
      <c r="H248" s="15">
        <v>49</v>
      </c>
      <c r="J248" s="5">
        <v>244</v>
      </c>
      <c r="K248" s="8">
        <f t="shared" si="12"/>
        <v>37</v>
      </c>
      <c r="L248" s="6">
        <f t="shared" si="13"/>
        <v>61</v>
      </c>
      <c r="M248" s="6">
        <f t="shared" si="14"/>
        <v>98</v>
      </c>
      <c r="N248" s="6">
        <f t="shared" si="15"/>
        <v>49</v>
      </c>
    </row>
    <row r="249" spans="4:14" x14ac:dyDescent="0.3">
      <c r="D249" s="13">
        <v>245</v>
      </c>
      <c r="E249" s="14">
        <v>37</v>
      </c>
      <c r="F249" s="14">
        <v>61</v>
      </c>
      <c r="G249" s="14">
        <v>98</v>
      </c>
      <c r="H249" s="15">
        <v>49</v>
      </c>
      <c r="J249" s="5">
        <v>245</v>
      </c>
      <c r="K249" s="8">
        <f t="shared" si="12"/>
        <v>37</v>
      </c>
      <c r="L249" s="6">
        <f t="shared" si="13"/>
        <v>61</v>
      </c>
      <c r="M249" s="6">
        <f t="shared" si="14"/>
        <v>98</v>
      </c>
      <c r="N249" s="6">
        <f t="shared" si="15"/>
        <v>49</v>
      </c>
    </row>
    <row r="250" spans="4:14" x14ac:dyDescent="0.3">
      <c r="D250" s="13">
        <v>246</v>
      </c>
      <c r="E250" s="14">
        <v>37</v>
      </c>
      <c r="F250" s="14">
        <v>62</v>
      </c>
      <c r="G250" s="14">
        <v>98</v>
      </c>
      <c r="H250" s="15">
        <v>49</v>
      </c>
      <c r="J250" s="5">
        <v>246</v>
      </c>
      <c r="K250" s="8">
        <f t="shared" si="12"/>
        <v>37</v>
      </c>
      <c r="L250" s="6">
        <f t="shared" si="13"/>
        <v>62</v>
      </c>
      <c r="M250" s="6">
        <f t="shared" si="14"/>
        <v>98</v>
      </c>
      <c r="N250" s="6">
        <f t="shared" si="15"/>
        <v>49</v>
      </c>
    </row>
    <row r="251" spans="4:14" x14ac:dyDescent="0.3">
      <c r="D251" s="13">
        <v>247</v>
      </c>
      <c r="E251" s="14">
        <v>37</v>
      </c>
      <c r="F251" s="14">
        <v>62</v>
      </c>
      <c r="G251" s="14">
        <v>99</v>
      </c>
      <c r="H251" s="15">
        <v>49</v>
      </c>
      <c r="J251" s="5">
        <v>247</v>
      </c>
      <c r="K251" s="8">
        <f t="shared" si="12"/>
        <v>37</v>
      </c>
      <c r="L251" s="6">
        <f t="shared" si="13"/>
        <v>62</v>
      </c>
      <c r="M251" s="6">
        <f t="shared" si="14"/>
        <v>99</v>
      </c>
      <c r="N251" s="6">
        <f t="shared" si="15"/>
        <v>49</v>
      </c>
    </row>
    <row r="252" spans="4:14" x14ac:dyDescent="0.3">
      <c r="D252" s="13">
        <v>248</v>
      </c>
      <c r="E252" s="14">
        <v>37</v>
      </c>
      <c r="F252" s="14">
        <v>62</v>
      </c>
      <c r="G252" s="14">
        <v>99</v>
      </c>
      <c r="H252" s="15">
        <v>50</v>
      </c>
      <c r="J252" s="5">
        <v>248</v>
      </c>
      <c r="K252" s="8">
        <f t="shared" si="12"/>
        <v>37</v>
      </c>
      <c r="L252" s="6">
        <f t="shared" si="13"/>
        <v>62</v>
      </c>
      <c r="M252" s="6">
        <f t="shared" si="14"/>
        <v>99</v>
      </c>
      <c r="N252" s="6">
        <f t="shared" si="15"/>
        <v>50</v>
      </c>
    </row>
    <row r="253" spans="4:14" x14ac:dyDescent="0.3">
      <c r="D253" s="13">
        <v>249</v>
      </c>
      <c r="E253" s="14">
        <v>37</v>
      </c>
      <c r="F253" s="14">
        <v>62</v>
      </c>
      <c r="G253" s="14">
        <v>100</v>
      </c>
      <c r="H253" s="15">
        <v>50</v>
      </c>
      <c r="J253" s="5">
        <v>249</v>
      </c>
      <c r="K253" s="8">
        <f t="shared" si="12"/>
        <v>37</v>
      </c>
      <c r="L253" s="6">
        <f t="shared" si="13"/>
        <v>62</v>
      </c>
      <c r="M253" s="6">
        <f t="shared" si="14"/>
        <v>100</v>
      </c>
      <c r="N253" s="6">
        <f t="shared" si="15"/>
        <v>50</v>
      </c>
    </row>
    <row r="254" spans="4:14" x14ac:dyDescent="0.3">
      <c r="D254" s="13">
        <v>250</v>
      </c>
      <c r="E254" s="14">
        <v>38</v>
      </c>
      <c r="F254" s="14">
        <v>62</v>
      </c>
      <c r="G254" s="14">
        <v>100</v>
      </c>
      <c r="H254" s="15">
        <v>50</v>
      </c>
      <c r="J254" s="5">
        <v>250</v>
      </c>
      <c r="K254" s="8">
        <f t="shared" si="12"/>
        <v>38</v>
      </c>
      <c r="L254" s="6">
        <f t="shared" si="13"/>
        <v>63</v>
      </c>
      <c r="M254" s="6">
        <f t="shared" si="14"/>
        <v>100</v>
      </c>
      <c r="N254" s="6">
        <f t="shared" si="15"/>
        <v>50</v>
      </c>
    </row>
    <row r="255" spans="4:14" x14ac:dyDescent="0.3">
      <c r="D255" s="13">
        <v>251</v>
      </c>
      <c r="E255" s="14">
        <v>38</v>
      </c>
      <c r="F255" s="14">
        <v>63</v>
      </c>
      <c r="G255" s="14">
        <v>100</v>
      </c>
      <c r="H255" s="15">
        <v>50</v>
      </c>
      <c r="J255" s="5">
        <v>251</v>
      </c>
      <c r="K255" s="8">
        <f t="shared" si="12"/>
        <v>38</v>
      </c>
      <c r="L255" s="6">
        <f t="shared" si="13"/>
        <v>63</v>
      </c>
      <c r="M255" s="6">
        <f t="shared" si="14"/>
        <v>100</v>
      </c>
      <c r="N255" s="6">
        <f t="shared" si="15"/>
        <v>50</v>
      </c>
    </row>
    <row r="256" spans="4:14" x14ac:dyDescent="0.3">
      <c r="D256" s="13">
        <v>252</v>
      </c>
      <c r="E256" s="14">
        <v>38</v>
      </c>
      <c r="F256" s="14">
        <v>63</v>
      </c>
      <c r="G256" s="14">
        <v>101</v>
      </c>
      <c r="H256" s="15">
        <v>50</v>
      </c>
      <c r="J256" s="5">
        <v>252</v>
      </c>
      <c r="K256" s="8">
        <f t="shared" si="12"/>
        <v>38</v>
      </c>
      <c r="L256" s="6">
        <f t="shared" si="13"/>
        <v>63</v>
      </c>
      <c r="M256" s="6">
        <f t="shared" si="14"/>
        <v>101</v>
      </c>
      <c r="N256" s="6">
        <f t="shared" si="15"/>
        <v>50</v>
      </c>
    </row>
    <row r="257" spans="4:14" x14ac:dyDescent="0.3">
      <c r="D257" s="13">
        <v>253</v>
      </c>
      <c r="E257" s="14">
        <v>38</v>
      </c>
      <c r="F257" s="14">
        <v>63</v>
      </c>
      <c r="G257" s="14">
        <v>101</v>
      </c>
      <c r="H257" s="15">
        <v>51</v>
      </c>
      <c r="J257" s="5">
        <v>253</v>
      </c>
      <c r="K257" s="8">
        <f t="shared" si="12"/>
        <v>38</v>
      </c>
      <c r="L257" s="6">
        <f t="shared" si="13"/>
        <v>63</v>
      </c>
      <c r="M257" s="6">
        <f t="shared" si="14"/>
        <v>101</v>
      </c>
      <c r="N257" s="6">
        <f t="shared" si="15"/>
        <v>51</v>
      </c>
    </row>
    <row r="258" spans="4:14" x14ac:dyDescent="0.3">
      <c r="D258" s="13">
        <v>254</v>
      </c>
      <c r="E258" s="14">
        <v>38</v>
      </c>
      <c r="F258" s="14">
        <v>64</v>
      </c>
      <c r="G258" s="14">
        <v>101</v>
      </c>
      <c r="H258" s="15">
        <v>51</v>
      </c>
      <c r="J258" s="5">
        <v>254</v>
      </c>
      <c r="K258" s="8">
        <f t="shared" si="12"/>
        <v>38</v>
      </c>
      <c r="L258" s="6">
        <f t="shared" si="13"/>
        <v>64</v>
      </c>
      <c r="M258" s="6">
        <f t="shared" si="14"/>
        <v>102</v>
      </c>
      <c r="N258" s="6">
        <f t="shared" si="15"/>
        <v>51</v>
      </c>
    </row>
    <row r="259" spans="4:14" x14ac:dyDescent="0.3">
      <c r="D259" s="13">
        <v>255</v>
      </c>
      <c r="E259" s="14">
        <v>38</v>
      </c>
      <c r="F259" s="14">
        <v>64</v>
      </c>
      <c r="G259" s="14">
        <v>102</v>
      </c>
      <c r="H259" s="15">
        <v>51</v>
      </c>
      <c r="J259" s="5">
        <v>255</v>
      </c>
      <c r="K259" s="8">
        <f t="shared" si="12"/>
        <v>38</v>
      </c>
      <c r="L259" s="6">
        <f t="shared" si="13"/>
        <v>64</v>
      </c>
      <c r="M259" s="6">
        <f t="shared" si="14"/>
        <v>102</v>
      </c>
      <c r="N259" s="6">
        <f t="shared" si="15"/>
        <v>51</v>
      </c>
    </row>
    <row r="260" spans="4:14" x14ac:dyDescent="0.3">
      <c r="D260" s="13">
        <v>256</v>
      </c>
      <c r="E260" s="14">
        <v>38</v>
      </c>
      <c r="F260" s="14">
        <v>64</v>
      </c>
      <c r="G260" s="14">
        <v>103</v>
      </c>
      <c r="H260" s="15">
        <v>51</v>
      </c>
      <c r="J260" s="5">
        <v>256</v>
      </c>
      <c r="K260" s="8">
        <f t="shared" si="12"/>
        <v>38</v>
      </c>
      <c r="L260" s="6">
        <f t="shared" si="13"/>
        <v>64</v>
      </c>
      <c r="M260" s="6">
        <f t="shared" si="14"/>
        <v>102</v>
      </c>
      <c r="N260" s="6">
        <f t="shared" si="15"/>
        <v>51</v>
      </c>
    </row>
    <row r="261" spans="4:14" x14ac:dyDescent="0.3">
      <c r="D261" s="13">
        <v>257</v>
      </c>
      <c r="E261" s="14">
        <v>39</v>
      </c>
      <c r="F261" s="14">
        <v>64</v>
      </c>
      <c r="G261" s="14">
        <v>103</v>
      </c>
      <c r="H261" s="15">
        <v>51</v>
      </c>
      <c r="J261" s="5">
        <v>257</v>
      </c>
      <c r="K261" s="8">
        <f t="shared" si="12"/>
        <v>39</v>
      </c>
      <c r="L261" s="6">
        <f t="shared" si="13"/>
        <v>64</v>
      </c>
      <c r="M261" s="6">
        <f t="shared" si="14"/>
        <v>103</v>
      </c>
      <c r="N261" s="6">
        <f t="shared" si="15"/>
        <v>51</v>
      </c>
    </row>
    <row r="262" spans="4:14" x14ac:dyDescent="0.3">
      <c r="D262" s="13">
        <v>258</v>
      </c>
      <c r="E262" s="14">
        <v>39</v>
      </c>
      <c r="F262" s="14">
        <v>65</v>
      </c>
      <c r="G262" s="14">
        <v>103</v>
      </c>
      <c r="H262" s="15">
        <v>51</v>
      </c>
      <c r="J262" s="5">
        <v>258</v>
      </c>
      <c r="K262" s="8">
        <f t="shared" ref="K262:K269" si="16">ROUND(J262*$K$4,0)</f>
        <v>39</v>
      </c>
      <c r="L262" s="6">
        <f t="shared" ref="L262:L269" si="17">ROUND(J262*$L$4,0)</f>
        <v>65</v>
      </c>
      <c r="M262" s="6">
        <f t="shared" ref="M262:M269" si="18">ROUND(J262*$M$4,0)</f>
        <v>103</v>
      </c>
      <c r="N262" s="6">
        <f t="shared" ref="N262:N269" si="19">ROUND(J262*$N$4,0)</f>
        <v>52</v>
      </c>
    </row>
    <row r="263" spans="4:14" x14ac:dyDescent="0.3">
      <c r="D263" s="13">
        <v>259</v>
      </c>
      <c r="E263" s="14">
        <v>39</v>
      </c>
      <c r="F263" s="14">
        <v>65</v>
      </c>
      <c r="G263" s="14">
        <v>104</v>
      </c>
      <c r="H263" s="15">
        <v>51</v>
      </c>
      <c r="J263" s="5">
        <v>259</v>
      </c>
      <c r="K263" s="8">
        <f t="shared" si="16"/>
        <v>39</v>
      </c>
      <c r="L263" s="6">
        <f t="shared" si="17"/>
        <v>65</v>
      </c>
      <c r="M263" s="6">
        <f t="shared" si="18"/>
        <v>104</v>
      </c>
      <c r="N263" s="6">
        <f t="shared" si="19"/>
        <v>52</v>
      </c>
    </row>
    <row r="264" spans="4:14" x14ac:dyDescent="0.3">
      <c r="D264" s="13">
        <v>260</v>
      </c>
      <c r="E264" s="14">
        <v>39</v>
      </c>
      <c r="F264" s="14">
        <v>65</v>
      </c>
      <c r="G264" s="14">
        <v>104</v>
      </c>
      <c r="H264" s="15">
        <v>52</v>
      </c>
      <c r="J264" s="5">
        <v>260</v>
      </c>
      <c r="K264" s="8">
        <f t="shared" si="16"/>
        <v>39</v>
      </c>
      <c r="L264" s="6">
        <f t="shared" si="17"/>
        <v>65</v>
      </c>
      <c r="M264" s="6">
        <f t="shared" si="18"/>
        <v>104</v>
      </c>
      <c r="N264" s="6">
        <f t="shared" si="19"/>
        <v>52</v>
      </c>
    </row>
    <row r="265" spans="4:14" x14ac:dyDescent="0.3">
      <c r="D265" s="13">
        <v>261</v>
      </c>
      <c r="E265" s="14">
        <v>39</v>
      </c>
      <c r="F265" s="14">
        <v>65</v>
      </c>
      <c r="G265" s="14">
        <v>105</v>
      </c>
      <c r="H265" s="15">
        <v>52</v>
      </c>
      <c r="J265" s="5">
        <v>261</v>
      </c>
      <c r="K265" s="8">
        <f t="shared" si="16"/>
        <v>39</v>
      </c>
      <c r="L265" s="6">
        <f t="shared" si="17"/>
        <v>65</v>
      </c>
      <c r="M265" s="6">
        <f t="shared" si="18"/>
        <v>104</v>
      </c>
      <c r="N265" s="6">
        <f t="shared" si="19"/>
        <v>52</v>
      </c>
    </row>
    <row r="266" spans="4:14" x14ac:dyDescent="0.3">
      <c r="D266" s="13">
        <v>262</v>
      </c>
      <c r="E266" s="14">
        <v>39</v>
      </c>
      <c r="F266" s="14">
        <v>66</v>
      </c>
      <c r="G266" s="14">
        <v>105</v>
      </c>
      <c r="H266" s="15">
        <v>52</v>
      </c>
      <c r="J266" s="5">
        <v>262</v>
      </c>
      <c r="K266" s="8">
        <f t="shared" si="16"/>
        <v>39</v>
      </c>
      <c r="L266" s="6">
        <f t="shared" si="17"/>
        <v>66</v>
      </c>
      <c r="M266" s="6">
        <f t="shared" si="18"/>
        <v>105</v>
      </c>
      <c r="N266" s="6">
        <f t="shared" si="19"/>
        <v>52</v>
      </c>
    </row>
    <row r="267" spans="4:14" x14ac:dyDescent="0.3">
      <c r="D267" s="13">
        <v>263</v>
      </c>
      <c r="E267" s="14">
        <v>39</v>
      </c>
      <c r="F267" s="14">
        <v>66</v>
      </c>
      <c r="G267" s="14">
        <v>105</v>
      </c>
      <c r="H267" s="15">
        <v>53</v>
      </c>
      <c r="J267" s="5">
        <v>263</v>
      </c>
      <c r="K267" s="8">
        <f t="shared" si="16"/>
        <v>39</v>
      </c>
      <c r="L267" s="6">
        <f t="shared" si="17"/>
        <v>66</v>
      </c>
      <c r="M267" s="6">
        <f t="shared" si="18"/>
        <v>105</v>
      </c>
      <c r="N267" s="6">
        <f t="shared" si="19"/>
        <v>53</v>
      </c>
    </row>
    <row r="268" spans="4:14" x14ac:dyDescent="0.3">
      <c r="D268" s="13">
        <v>264</v>
      </c>
      <c r="E268" s="14">
        <v>40</v>
      </c>
      <c r="F268" s="14">
        <v>66</v>
      </c>
      <c r="G268" s="14">
        <v>105</v>
      </c>
      <c r="H268" s="15">
        <v>53</v>
      </c>
      <c r="J268" s="5">
        <v>264</v>
      </c>
      <c r="K268" s="8">
        <f t="shared" si="16"/>
        <v>40</v>
      </c>
      <c r="L268" s="6">
        <f t="shared" si="17"/>
        <v>66</v>
      </c>
      <c r="M268" s="6">
        <f t="shared" si="18"/>
        <v>106</v>
      </c>
      <c r="N268" s="6">
        <f t="shared" si="19"/>
        <v>53</v>
      </c>
    </row>
    <row r="269" spans="4:14" x14ac:dyDescent="0.3">
      <c r="D269" s="16">
        <v>265</v>
      </c>
      <c r="E269" s="17">
        <v>40</v>
      </c>
      <c r="F269" s="17">
        <v>66</v>
      </c>
      <c r="G269" s="17">
        <v>106</v>
      </c>
      <c r="H269" s="18">
        <v>53</v>
      </c>
      <c r="J269" s="5">
        <v>265</v>
      </c>
      <c r="K269" s="8">
        <f t="shared" si="16"/>
        <v>40</v>
      </c>
      <c r="L269" s="6">
        <f t="shared" si="17"/>
        <v>66</v>
      </c>
      <c r="M269" s="6">
        <f t="shared" si="18"/>
        <v>106</v>
      </c>
      <c r="N269" s="6">
        <f t="shared" si="19"/>
        <v>53</v>
      </c>
    </row>
  </sheetData>
  <phoneticPr fontId="10" type="noConversion"/>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c8cd16cf-b28a-4d08-8e2d-9d89ab9eec4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723F218059A5C44585C593EE4162C167" ma:contentTypeVersion="8" ma:contentTypeDescription="Create a new document." ma:contentTypeScope="" ma:versionID="7d476fef681d6e316f8f189285e5475b">
  <xsd:schema xmlns:xsd="http://www.w3.org/2001/XMLSchema" xmlns:xs="http://www.w3.org/2001/XMLSchema" xmlns:p="http://schemas.microsoft.com/office/2006/metadata/properties" xmlns:ns2="c8cd16cf-b28a-4d08-8e2d-9d89ab9eec4e" xmlns:ns3="54c9f48a-5cd9-41d9-b6c2-36466c55415e" targetNamespace="http://schemas.microsoft.com/office/2006/metadata/properties" ma:root="true" ma:fieldsID="c077a9c5923b9a090696ee1bbce5a944" ns2:_="" ns3:_="">
    <xsd:import namespace="c8cd16cf-b28a-4d08-8e2d-9d89ab9eec4e"/>
    <xsd:import namespace="54c9f48a-5cd9-41d9-b6c2-36466c55415e"/>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d16cf-b28a-4d08-8e2d-9d89ab9eec4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c9f48a-5cd9-41d9-b6c2-36466c55415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511531-B769-4929-806F-2A05A4882D77}">
  <ds:schemaRefs>
    <ds:schemaRef ds:uri="http://schemas.microsoft.com/office/2006/metadata/properties"/>
    <ds:schemaRef ds:uri="http://schemas.microsoft.com/office/infopath/2007/PartnerControls"/>
    <ds:schemaRef ds:uri="3682f0b6-9d30-46e6-ae75-87263439af5a"/>
    <ds:schemaRef ds:uri="351fec23-1ea6-4572-a8f7-a67b3384bed4"/>
    <ds:schemaRef ds:uri="http://schemas.microsoft.com/sharepoint/v3"/>
    <ds:schemaRef ds:uri="c8cd16cf-b28a-4d08-8e2d-9d89ab9eec4e"/>
  </ds:schemaRefs>
</ds:datastoreItem>
</file>

<file path=customXml/itemProps2.xml><?xml version="1.0" encoding="utf-8"?>
<ds:datastoreItem xmlns:ds="http://schemas.openxmlformats.org/officeDocument/2006/customXml" ds:itemID="{7FABBCC0-ACB8-4D78-A2D7-9D1C7C6D8B6D}">
  <ds:schemaRefs>
    <ds:schemaRef ds:uri="http://schemas.microsoft.com/sharepoint/v3/contenttype/forms"/>
  </ds:schemaRefs>
</ds:datastoreItem>
</file>

<file path=customXml/itemProps3.xml><?xml version="1.0" encoding="utf-8"?>
<ds:datastoreItem xmlns:ds="http://schemas.openxmlformats.org/officeDocument/2006/customXml" ds:itemID="{EEA81C5A-E469-465D-89D2-BFC9DC1354C6}">
  <ds:schemaRefs>
    <ds:schemaRef ds:uri="http://schemas.microsoft.com/sharepoint/events"/>
  </ds:schemaRefs>
</ds:datastoreItem>
</file>

<file path=customXml/itemProps4.xml><?xml version="1.0" encoding="utf-8"?>
<ds:datastoreItem xmlns:ds="http://schemas.openxmlformats.org/officeDocument/2006/customXml" ds:itemID="{0BC6EB67-CC2C-4AE6-B7AD-52B27E4E8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d16cf-b28a-4d08-8e2d-9d89ab9eec4e"/>
    <ds:schemaRef ds:uri="54c9f48a-5cd9-41d9-b6c2-36466c554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Request Travel Form</vt:lpstr>
      <vt:lpstr>Estimated Expenses</vt:lpstr>
      <vt:lpstr>Detailed Instructions</vt:lpstr>
      <vt:lpstr>Versions</vt:lpstr>
      <vt:lpstr>Data</vt:lpstr>
      <vt:lpstr>'Estimated Expenses'!Print_Area</vt:lpstr>
      <vt:lpstr>'Request Travel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Campus 11-06-23</dc:title>
  <dc:creator>Webb, Caryn</dc:creator>
  <cp:lastModifiedBy>Norton, Annemarie</cp:lastModifiedBy>
  <cp:lastPrinted>2023-11-06T00:26:49Z</cp:lastPrinted>
  <dcterms:created xsi:type="dcterms:W3CDTF">2023-10-16T18:04:08Z</dcterms:created>
  <dcterms:modified xsi:type="dcterms:W3CDTF">2024-06-18T21:49:48Z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0x010100723F218059A5C44585C593EE4162C167</vt:lpwstr>
  </property>
  <property fmtid="{D5CDD505-2E9C-101B-9397-08002B2CF9AE}" pid="3" name="MediaServiceImageTags">
    <vt:lpwstr/>
  </property>
</Properties>
</file>