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Seon\Project\FTES Target\Semester Summary\"/>
    </mc:Choice>
  </mc:AlternateContent>
  <bookViews>
    <workbookView xWindow="0" yWindow="0" windowWidth="19425" windowHeight="11040"/>
  </bookViews>
  <sheets>
    <sheet name="Quarterly Summary" sheetId="4" r:id="rId1"/>
  </sheets>
  <calcPr calcId="162913"/>
</workbook>
</file>

<file path=xl/calcChain.xml><?xml version="1.0" encoding="utf-8"?>
<calcChain xmlns="http://schemas.openxmlformats.org/spreadsheetml/2006/main">
  <c r="Z18" i="4" l="1"/>
  <c r="Z16" i="4"/>
  <c r="V18" i="4"/>
  <c r="V16" i="4"/>
  <c r="O18" i="4"/>
  <c r="O16" i="4"/>
  <c r="K18" i="4"/>
  <c r="K16" i="4"/>
  <c r="W8" i="4" l="1"/>
  <c r="W9" i="4"/>
  <c r="W10" i="4"/>
  <c r="W11" i="4"/>
  <c r="W12" i="4"/>
  <c r="W13" i="4"/>
  <c r="W14" i="4"/>
  <c r="W15" i="4"/>
  <c r="W19" i="4"/>
  <c r="X9" i="4" l="1"/>
  <c r="X10" i="4"/>
  <c r="X11" i="4"/>
  <c r="X12" i="4"/>
  <c r="X13" i="4"/>
  <c r="X14" i="4"/>
  <c r="X15" i="4"/>
  <c r="X19" i="4"/>
  <c r="X8" i="4"/>
  <c r="P8" i="4" l="1"/>
  <c r="P9" i="4"/>
  <c r="P10" i="4"/>
  <c r="P11" i="4"/>
  <c r="P12" i="4"/>
  <c r="P13" i="4"/>
  <c r="P14" i="4"/>
  <c r="P15" i="4"/>
  <c r="P16" i="4"/>
  <c r="P18" i="4"/>
  <c r="P19" i="4"/>
  <c r="I15" i="4" l="1"/>
  <c r="I14" i="4"/>
  <c r="I13" i="4"/>
  <c r="I12" i="4"/>
  <c r="I11" i="4"/>
  <c r="I10" i="4"/>
  <c r="I9" i="4"/>
  <c r="I8" i="4"/>
  <c r="I19" i="4"/>
  <c r="I16" i="4" l="1"/>
  <c r="AE9" i="4"/>
  <c r="AE10" i="4"/>
  <c r="AE11" i="4"/>
  <c r="AE12" i="4"/>
  <c r="AE13" i="4"/>
  <c r="AE14" i="4"/>
  <c r="AE15" i="4"/>
  <c r="AE19" i="4"/>
  <c r="AE8" i="4"/>
  <c r="R9" i="4"/>
  <c r="R10" i="4"/>
  <c r="R11" i="4"/>
  <c r="R12" i="4"/>
  <c r="R13" i="4"/>
  <c r="R14" i="4"/>
  <c r="R15" i="4"/>
  <c r="R16" i="4"/>
  <c r="R18" i="4"/>
  <c r="R19" i="4"/>
  <c r="R8" i="4"/>
  <c r="M16" i="4" l="1"/>
  <c r="M18" i="4"/>
  <c r="M19" i="4"/>
  <c r="M9" i="4"/>
  <c r="M10" i="4"/>
  <c r="M11" i="4"/>
  <c r="M12" i="4"/>
  <c r="M13" i="4"/>
  <c r="M15" i="4"/>
  <c r="M8" i="4"/>
  <c r="Q19" i="4" l="1"/>
  <c r="Q9" i="4" l="1"/>
  <c r="Q10" i="4"/>
  <c r="Q11" i="4"/>
  <c r="Q12" i="4"/>
  <c r="Q13" i="4"/>
  <c r="Q14" i="4"/>
  <c r="Q15" i="4"/>
  <c r="Q8" i="4"/>
  <c r="Q16" i="4" l="1"/>
  <c r="Q18" i="4" l="1"/>
  <c r="AB19" i="4"/>
  <c r="AA19" i="4"/>
  <c r="L19" i="4"/>
  <c r="H19" i="4"/>
  <c r="AG19" i="4" s="1"/>
  <c r="AE16" i="4"/>
  <c r="Y16" i="4"/>
  <c r="Y18" i="4" s="1"/>
  <c r="U16" i="4"/>
  <c r="AB15" i="4"/>
  <c r="AA15" i="4"/>
  <c r="L15" i="4"/>
  <c r="H15" i="4"/>
  <c r="AG15" i="4" s="1"/>
  <c r="AB14" i="4"/>
  <c r="AA14" i="4"/>
  <c r="L14" i="4"/>
  <c r="H14" i="4"/>
  <c r="AB13" i="4"/>
  <c r="AA13" i="4"/>
  <c r="L13" i="4"/>
  <c r="H13" i="4"/>
  <c r="AB12" i="4"/>
  <c r="AA12" i="4"/>
  <c r="L12" i="4"/>
  <c r="H12" i="4"/>
  <c r="AG12" i="4" s="1"/>
  <c r="AB11" i="4"/>
  <c r="AA11" i="4"/>
  <c r="L11" i="4"/>
  <c r="H11" i="4"/>
  <c r="AG11" i="4" s="1"/>
  <c r="AB10" i="4"/>
  <c r="AA10" i="4"/>
  <c r="L10" i="4"/>
  <c r="H10" i="4"/>
  <c r="AG10" i="4" s="1"/>
  <c r="AB9" i="4"/>
  <c r="AA9" i="4"/>
  <c r="L9" i="4"/>
  <c r="H9" i="4"/>
  <c r="AB8" i="4"/>
  <c r="AA8" i="4"/>
  <c r="L8" i="4"/>
  <c r="H8" i="4"/>
  <c r="AG8" i="4" s="1"/>
  <c r="W16" i="4" l="1"/>
  <c r="X16" i="4"/>
  <c r="AE18" i="4"/>
  <c r="U18" i="4"/>
  <c r="AG9" i="4"/>
  <c r="AG13" i="4"/>
  <c r="AG14" i="4"/>
  <c r="AA16" i="4"/>
  <c r="AF9" i="4"/>
  <c r="AH14" i="4"/>
  <c r="AH11" i="4"/>
  <c r="AH10" i="4"/>
  <c r="AF12" i="4"/>
  <c r="AH15" i="4"/>
  <c r="AH8" i="4"/>
  <c r="AF13" i="4"/>
  <c r="AF14" i="4"/>
  <c r="L16" i="4"/>
  <c r="AF19" i="4"/>
  <c r="AH9" i="4"/>
  <c r="AF15" i="4"/>
  <c r="AF8" i="4"/>
  <c r="AH13" i="4"/>
  <c r="H16" i="4"/>
  <c r="H18" i="4" s="1"/>
  <c r="AH12" i="4"/>
  <c r="AF10" i="4"/>
  <c r="AF11" i="4"/>
  <c r="AB16" i="4"/>
  <c r="AH19" i="4"/>
  <c r="I18" i="4" l="1"/>
  <c r="W18" i="4"/>
  <c r="X18" i="4"/>
  <c r="AG18" i="4"/>
  <c r="AG16" i="4"/>
  <c r="L18" i="4"/>
  <c r="AJ16" i="4"/>
  <c r="AA18" i="4"/>
  <c r="AB18" i="4"/>
  <c r="AH16" i="4" l="1"/>
  <c r="AF16" i="4"/>
  <c r="AF18" i="4"/>
  <c r="AH18" i="4"/>
</calcChain>
</file>

<file path=xl/sharedStrings.xml><?xml version="1.0" encoding="utf-8"?>
<sst xmlns="http://schemas.openxmlformats.org/spreadsheetml/2006/main" count="56" uniqueCount="42">
  <si>
    <t>QTR FTES</t>
  </si>
  <si>
    <t>CY FTES</t>
  </si>
  <si>
    <t>08/09 CY FTES FINAL</t>
  </si>
  <si>
    <t>10/11 CY FTES FINAL</t>
  </si>
  <si>
    <t>DIFF (CALC - TARGET)</t>
  </si>
  <si>
    <t>A/L</t>
  </si>
  <si>
    <t>B/E</t>
  </si>
  <si>
    <t>CCOE</t>
  </si>
  <si>
    <t>ECST</t>
  </si>
  <si>
    <t>H/HS</t>
  </si>
  <si>
    <t>N/SS</t>
  </si>
  <si>
    <t>TOTAL</t>
  </si>
  <si>
    <t>RESIDENT FTES</t>
  </si>
  <si>
    <t>NON-RESIDENT FTES</t>
  </si>
  <si>
    <t>COLLEGE</t>
  </si>
  <si>
    <t>CALC to date</t>
  </si>
  <si>
    <t>11/12 CY FTES FINAL</t>
  </si>
  <si>
    <t>OTHER*</t>
  </si>
  <si>
    <t>HNR</t>
  </si>
  <si>
    <t>12/13 CY FTES FINAL</t>
  </si>
  <si>
    <t>13/14 CY FTES FINAL</t>
  </si>
  <si>
    <t>14/15 CY FTES FINAL</t>
  </si>
  <si>
    <t>SAME POINT SPR '15</t>
  </si>
  <si>
    <t>FTES ACTUAL - INIT TARGET</t>
  </si>
  <si>
    <t>FALL 15</t>
  </si>
  <si>
    <t>WINTER 16</t>
  </si>
  <si>
    <t>SPRING 16</t>
  </si>
  <si>
    <t>SUMMER 15</t>
  </si>
  <si>
    <t>Funded target</t>
  </si>
  <si>
    <t>% OF FUNDED TARGET</t>
  </si>
  <si>
    <t>ANNUAL</t>
  </si>
  <si>
    <t>% ACTUAL/ PROJECTED</t>
  </si>
  <si>
    <t xml:space="preserve">% of PROJECTED </t>
  </si>
  <si>
    <t>15/16 CY PROJECTED</t>
  </si>
  <si>
    <t>15/16 CY FUNDED TARGET</t>
  </si>
  <si>
    <t>SAME POINT FALL '14 (8/18/2014)</t>
  </si>
  <si>
    <t>FINAL</t>
  </si>
  <si>
    <t>PROJECTED</t>
  </si>
  <si>
    <t>ACTUAL - PROJECTED</t>
  </si>
  <si>
    <t>The projected CY resident FTES of 20,400 is 16% higher than our CO-assigned target of 17,581</t>
  </si>
  <si>
    <r>
      <rPr>
        <vertAlign val="superscript"/>
        <sz val="9"/>
        <color indexed="8"/>
        <rFont val="Arial"/>
        <family val="2"/>
      </rPr>
      <t>*</t>
    </r>
    <r>
      <rPr>
        <sz val="9"/>
        <color theme="1"/>
        <rFont val="Arial"/>
        <family val="2"/>
      </rPr>
      <t>Includes courses with in the following subjects: UNIV, ATHL, and LIBR</t>
    </r>
  </si>
  <si>
    <t>Note: "CY Projected" (column 4) reflects the total FTES that each college is projected to achieve this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</si>
</sst>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  <numFmt numFmtId="167" formatCode="0.00_);[Red]\(0.00\)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20" applyNumberFormat="0" applyAlignment="0" applyProtection="0"/>
    <xf numFmtId="0" fontId="20" fillId="16" borderId="21" applyNumberFormat="0" applyAlignment="0" applyProtection="0"/>
    <xf numFmtId="0" fontId="21" fillId="16" borderId="20" applyNumberFormat="0" applyAlignment="0" applyProtection="0"/>
    <xf numFmtId="0" fontId="22" fillId="0" borderId="22" applyNumberFormat="0" applyFill="0" applyAlignment="0" applyProtection="0"/>
    <xf numFmtId="0" fontId="23" fillId="17" borderId="23" applyNumberFormat="0" applyAlignment="0" applyProtection="0"/>
    <xf numFmtId="0" fontId="11" fillId="0" borderId="0" applyNumberFormat="0" applyFill="0" applyBorder="0" applyAlignment="0" applyProtection="0"/>
    <xf numFmtId="0" fontId="6" fillId="18" borderId="24" applyNumberFormat="0" applyFont="0" applyAlignment="0" applyProtection="0"/>
    <xf numFmtId="0" fontId="24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25" fillId="42" borderId="0" applyNumberFormat="0" applyBorder="0" applyAlignment="0" applyProtection="0"/>
  </cellStyleXfs>
  <cellXfs count="176">
    <xf numFmtId="0" fontId="0" fillId="0" borderId="0" xfId="0"/>
    <xf numFmtId="0" fontId="3" fillId="0" borderId="0" xfId="2" applyFont="1" applyBorder="1" applyAlignment="1"/>
    <xf numFmtId="43" fontId="3" fillId="0" borderId="0" xfId="1" applyFont="1" applyBorder="1" applyAlignment="1"/>
    <xf numFmtId="0" fontId="5" fillId="0" borderId="1" xfId="2" applyFont="1" applyBorder="1" applyAlignment="1"/>
    <xf numFmtId="43" fontId="2" fillId="0" borderId="1" xfId="1" applyFont="1" applyFill="1" applyBorder="1" applyAlignment="1"/>
    <xf numFmtId="0" fontId="5" fillId="0" borderId="1" xfId="2" applyFont="1" applyFill="1" applyBorder="1" applyAlignment="1">
      <alignment wrapText="1"/>
    </xf>
    <xf numFmtId="0" fontId="5" fillId="3" borderId="1" xfId="2" applyFont="1" applyFill="1" applyBorder="1" applyAlignment="1">
      <alignment wrapText="1"/>
    </xf>
    <xf numFmtId="0" fontId="2" fillId="4" borderId="1" xfId="2" applyFont="1" applyFill="1" applyBorder="1" applyAlignment="1">
      <alignment wrapText="1"/>
    </xf>
    <xf numFmtId="165" fontId="2" fillId="4" borderId="1" xfId="3" applyNumberFormat="1" applyFont="1" applyFill="1" applyBorder="1" applyAlignment="1">
      <alignment wrapText="1"/>
    </xf>
    <xf numFmtId="0" fontId="2" fillId="0" borderId="1" xfId="2" applyFont="1" applyFill="1" applyBorder="1" applyAlignment="1"/>
    <xf numFmtId="38" fontId="2" fillId="0" borderId="1" xfId="1" applyNumberFormat="1" applyFont="1" applyFill="1" applyBorder="1" applyAlignment="1"/>
    <xf numFmtId="41" fontId="2" fillId="0" borderId="1" xfId="0" applyNumberFormat="1" applyFont="1" applyBorder="1"/>
    <xf numFmtId="165" fontId="2" fillId="5" borderId="1" xfId="3" applyNumberFormat="1" applyFont="1" applyFill="1" applyBorder="1" applyAlignment="1"/>
    <xf numFmtId="165" fontId="2" fillId="3" borderId="1" xfId="3" applyNumberFormat="1" applyFont="1" applyFill="1" applyBorder="1" applyAlignment="1"/>
    <xf numFmtId="38" fontId="2" fillId="4" borderId="1" xfId="2" applyNumberFormat="1" applyFont="1" applyFill="1" applyBorder="1" applyAlignment="1"/>
    <xf numFmtId="165" fontId="2" fillId="4" borderId="1" xfId="3" applyNumberFormat="1" applyFont="1" applyFill="1" applyBorder="1" applyAlignment="1"/>
    <xf numFmtId="38" fontId="5" fillId="0" borderId="1" xfId="2" applyNumberFormat="1" applyFont="1" applyFill="1" applyBorder="1" applyAlignment="1"/>
    <xf numFmtId="38" fontId="5" fillId="0" borderId="1" xfId="2" applyNumberFormat="1" applyFont="1" applyBorder="1" applyAlignment="1"/>
    <xf numFmtId="165" fontId="5" fillId="5" borderId="1" xfId="3" applyNumberFormat="1" applyFont="1" applyFill="1" applyBorder="1" applyAlignment="1"/>
    <xf numFmtId="165" fontId="5" fillId="3" borderId="1" xfId="3" applyNumberFormat="1" applyFont="1" applyFill="1" applyBorder="1" applyAlignment="1"/>
    <xf numFmtId="38" fontId="5" fillId="4" borderId="1" xfId="2" applyNumberFormat="1" applyFont="1" applyFill="1" applyBorder="1" applyAlignment="1"/>
    <xf numFmtId="165" fontId="5" fillId="4" borderId="1" xfId="3" applyNumberFormat="1" applyFont="1" applyFill="1" applyBorder="1" applyAlignment="1"/>
    <xf numFmtId="38" fontId="5" fillId="0" borderId="3" xfId="2" applyNumberFormat="1" applyFont="1" applyFill="1" applyBorder="1" applyAlignment="1"/>
    <xf numFmtId="0" fontId="4" fillId="0" borderId="0" xfId="2" applyFont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5" fillId="0" borderId="1" xfId="2" applyNumberFormat="1" applyFont="1" applyFill="1" applyBorder="1" applyAlignment="1">
      <alignment wrapText="1"/>
    </xf>
    <xf numFmtId="41" fontId="2" fillId="0" borderId="6" xfId="0" applyNumberFormat="1" applyFont="1" applyBorder="1"/>
    <xf numFmtId="164" fontId="5" fillId="0" borderId="1" xfId="1" applyNumberFormat="1" applyFont="1" applyFill="1" applyBorder="1" applyAlignment="1">
      <alignment wrapText="1"/>
    </xf>
    <xf numFmtId="38" fontId="2" fillId="0" borderId="1" xfId="2" applyNumberFormat="1" applyFont="1" applyBorder="1" applyAlignment="1"/>
    <xf numFmtId="38" fontId="2" fillId="0" borderId="4" xfId="2" applyNumberFormat="1" applyFont="1" applyFill="1" applyBorder="1" applyAlignment="1"/>
    <xf numFmtId="3" fontId="2" fillId="3" borderId="1" xfId="3" applyNumberFormat="1" applyFont="1" applyFill="1" applyBorder="1" applyAlignment="1"/>
    <xf numFmtId="3" fontId="5" fillId="3" borderId="1" xfId="3" applyNumberFormat="1" applyFont="1" applyFill="1" applyBorder="1" applyAlignment="1"/>
    <xf numFmtId="1" fontId="5" fillId="0" borderId="1" xfId="1" applyNumberFormat="1" applyFont="1" applyFill="1" applyBorder="1" applyAlignment="1">
      <alignment wrapText="1"/>
    </xf>
    <xf numFmtId="1" fontId="2" fillId="6" borderId="1" xfId="1" applyNumberFormat="1" applyFont="1" applyFill="1" applyBorder="1" applyAlignment="1"/>
    <xf numFmtId="38" fontId="2" fillId="6" borderId="1" xfId="1" applyNumberFormat="1" applyFont="1" applyFill="1" applyBorder="1" applyAlignment="1"/>
    <xf numFmtId="38" fontId="5" fillId="6" borderId="1" xfId="1" applyNumberFormat="1" applyFont="1" applyFill="1" applyBorder="1" applyAlignment="1"/>
    <xf numFmtId="38" fontId="5" fillId="6" borderId="1" xfId="2" applyNumberFormat="1" applyFont="1" applyFill="1" applyBorder="1" applyAlignment="1"/>
    <xf numFmtId="38" fontId="0" fillId="0" borderId="0" xfId="0" applyNumberFormat="1"/>
    <xf numFmtId="10" fontId="0" fillId="0" borderId="0" xfId="0" applyNumberFormat="1"/>
    <xf numFmtId="41" fontId="0" fillId="0" borderId="0" xfId="0" applyNumberFormat="1"/>
    <xf numFmtId="6" fontId="2" fillId="8" borderId="1" xfId="2" applyNumberFormat="1" applyFont="1" applyFill="1" applyBorder="1" applyAlignment="1"/>
    <xf numFmtId="38" fontId="2" fillId="8" borderId="2" xfId="1" applyNumberFormat="1" applyFont="1" applyFill="1" applyBorder="1" applyAlignment="1"/>
    <xf numFmtId="38" fontId="5" fillId="8" borderId="1" xfId="2" applyNumberFormat="1" applyFont="1" applyFill="1" applyBorder="1" applyAlignment="1"/>
    <xf numFmtId="38" fontId="5" fillId="8" borderId="1" xfId="2" applyNumberFormat="1" applyFont="1" applyFill="1" applyBorder="1" applyAlignment="1">
      <alignment horizontal="right"/>
    </xf>
    <xf numFmtId="0" fontId="4" fillId="0" borderId="0" xfId="2" applyFont="1" applyBorder="1" applyAlignment="1">
      <alignment horizontal="center" vertical="center"/>
    </xf>
    <xf numFmtId="0" fontId="5" fillId="9" borderId="1" xfId="2" applyFont="1" applyFill="1" applyBorder="1" applyAlignment="1">
      <alignment wrapText="1"/>
    </xf>
    <xf numFmtId="38" fontId="2" fillId="9" borderId="1" xfId="2" applyNumberFormat="1" applyFont="1" applyFill="1" applyBorder="1" applyAlignment="1"/>
    <xf numFmtId="38" fontId="5" fillId="9" borderId="1" xfId="2" applyNumberFormat="1" applyFont="1" applyFill="1" applyBorder="1" applyAlignment="1"/>
    <xf numFmtId="38" fontId="5" fillId="9" borderId="1" xfId="2" applyNumberFormat="1" applyFont="1" applyFill="1" applyBorder="1" applyAlignment="1">
      <alignment horizontal="right"/>
    </xf>
    <xf numFmtId="0" fontId="7" fillId="0" borderId="0" xfId="0" applyFont="1"/>
    <xf numFmtId="164" fontId="2" fillId="0" borderId="4" xfId="1" applyNumberFormat="1" applyFont="1" applyFill="1" applyBorder="1" applyAlignment="1"/>
    <xf numFmtId="38" fontId="2" fillId="0" borderId="4" xfId="1" applyNumberFormat="1" applyFont="1" applyFill="1" applyBorder="1" applyAlignment="1"/>
    <xf numFmtId="38" fontId="5" fillId="0" borderId="4" xfId="2" applyNumberFormat="1" applyFont="1" applyFill="1" applyBorder="1" applyAlignment="1"/>
    <xf numFmtId="0" fontId="5" fillId="0" borderId="8" xfId="0" applyFont="1" applyBorder="1"/>
    <xf numFmtId="0" fontId="5" fillId="0" borderId="8" xfId="0" applyFont="1" applyFill="1" applyBorder="1"/>
    <xf numFmtId="38" fontId="5" fillId="0" borderId="9" xfId="2" applyNumberFormat="1" applyFont="1" applyFill="1" applyBorder="1" applyAlignment="1"/>
    <xf numFmtId="38" fontId="2" fillId="0" borderId="1" xfId="2" applyNumberFormat="1" applyFont="1" applyFill="1" applyBorder="1" applyAlignment="1"/>
    <xf numFmtId="166" fontId="2" fillId="0" borderId="1" xfId="3" applyNumberFormat="1" applyFont="1" applyFill="1" applyBorder="1" applyAlignment="1"/>
    <xf numFmtId="166" fontId="5" fillId="0" borderId="1" xfId="3" applyNumberFormat="1" applyFont="1" applyFill="1" applyBorder="1" applyAlignment="1"/>
    <xf numFmtId="0" fontId="5" fillId="0" borderId="4" xfId="2" applyFont="1" applyFill="1" applyBorder="1" applyAlignment="1">
      <alignment horizontal="center" textRotation="90" wrapText="1"/>
    </xf>
    <xf numFmtId="6" fontId="5" fillId="0" borderId="4" xfId="2" applyNumberFormat="1" applyFont="1" applyFill="1" applyBorder="1" applyAlignment="1">
      <alignment horizontal="center" textRotation="90" wrapText="1"/>
    </xf>
    <xf numFmtId="0" fontId="5" fillId="0" borderId="1" xfId="2" applyFont="1" applyFill="1" applyBorder="1" applyAlignment="1">
      <alignment horizontal="center" textRotation="90" wrapText="1"/>
    </xf>
    <xf numFmtId="0" fontId="5" fillId="3" borderId="5" xfId="2" applyFont="1" applyFill="1" applyBorder="1" applyAlignment="1">
      <alignment horizontal="center" textRotation="90" wrapText="1"/>
    </xf>
    <xf numFmtId="0" fontId="5" fillId="4" borderId="1" xfId="2" applyFont="1" applyFill="1" applyBorder="1" applyAlignment="1">
      <alignment horizontal="center" textRotation="90" wrapText="1"/>
    </xf>
    <xf numFmtId="165" fontId="5" fillId="4" borderId="1" xfId="3" applyNumberFormat="1" applyFont="1" applyFill="1" applyBorder="1" applyAlignment="1">
      <alignment horizontal="center" textRotation="90" wrapText="1"/>
    </xf>
    <xf numFmtId="0" fontId="9" fillId="0" borderId="0" xfId="0" applyFont="1"/>
    <xf numFmtId="0" fontId="4" fillId="0" borderId="0" xfId="2" applyFont="1" applyFill="1" applyBorder="1" applyAlignment="1"/>
    <xf numFmtId="0" fontId="3" fillId="0" borderId="10" xfId="2" applyFont="1" applyBorder="1" applyAlignment="1"/>
    <xf numFmtId="43" fontId="4" fillId="0" borderId="10" xfId="1" applyFont="1" applyBorder="1" applyAlignment="1"/>
    <xf numFmtId="0" fontId="5" fillId="0" borderId="5" xfId="2" applyFont="1" applyBorder="1" applyAlignment="1"/>
    <xf numFmtId="164" fontId="5" fillId="0" borderId="7" xfId="1" applyNumberFormat="1" applyFont="1" applyFill="1" applyBorder="1" applyAlignment="1">
      <alignment horizontal="center" textRotation="90" wrapText="1"/>
    </xf>
    <xf numFmtId="43" fontId="5" fillId="0" borderId="5" xfId="1" applyFont="1" applyFill="1" applyBorder="1" applyAlignment="1">
      <alignment horizontal="center" textRotation="90" wrapText="1"/>
    </xf>
    <xf numFmtId="0" fontId="5" fillId="6" borderId="5" xfId="1" applyNumberFormat="1" applyFont="1" applyFill="1" applyBorder="1" applyAlignment="1">
      <alignment horizontal="center" textRotation="90" wrapText="1"/>
    </xf>
    <xf numFmtId="38" fontId="5" fillId="0" borderId="0" xfId="2" applyNumberFormat="1" applyFont="1" applyFill="1" applyBorder="1" applyAlignment="1"/>
    <xf numFmtId="0" fontId="0" fillId="0" borderId="0" xfId="0" applyFill="1"/>
    <xf numFmtId="3" fontId="5" fillId="0" borderId="2" xfId="2" applyNumberFormat="1" applyFont="1" applyFill="1" applyBorder="1" applyAlignment="1">
      <alignment wrapText="1"/>
    </xf>
    <xf numFmtId="6" fontId="5" fillId="9" borderId="1" xfId="2" applyNumberFormat="1" applyFont="1" applyFill="1" applyBorder="1" applyAlignment="1">
      <alignment horizontal="center" textRotation="90" wrapText="1"/>
    </xf>
    <xf numFmtId="0" fontId="5" fillId="5" borderId="1" xfId="2" applyFont="1" applyFill="1" applyBorder="1" applyAlignment="1">
      <alignment wrapText="1"/>
    </xf>
    <xf numFmtId="38" fontId="2" fillId="5" borderId="1" xfId="3" applyNumberFormat="1" applyFont="1" applyFill="1" applyBorder="1" applyAlignment="1"/>
    <xf numFmtId="38" fontId="5" fillId="5" borderId="1" xfId="3" applyNumberFormat="1" applyFont="1" applyFill="1" applyBorder="1" applyAlignment="1"/>
    <xf numFmtId="167" fontId="2" fillId="0" borderId="2" xfId="0" applyNumberFormat="1" applyFont="1" applyBorder="1"/>
    <xf numFmtId="167" fontId="2" fillId="0" borderId="11" xfId="0" applyNumberFormat="1" applyFont="1" applyBorder="1"/>
    <xf numFmtId="167" fontId="5" fillId="0" borderId="2" xfId="2" applyNumberFormat="1" applyFont="1" applyFill="1" applyBorder="1" applyAlignment="1"/>
    <xf numFmtId="167" fontId="5" fillId="0" borderId="1" xfId="2" applyNumberFormat="1" applyFont="1" applyFill="1" applyBorder="1" applyAlignment="1"/>
    <xf numFmtId="0" fontId="9" fillId="0" borderId="0" xfId="0" applyFont="1" applyFill="1"/>
    <xf numFmtId="0" fontId="0" fillId="10" borderId="0" xfId="0" applyFill="1"/>
    <xf numFmtId="0" fontId="11" fillId="0" borderId="0" xfId="0" applyFont="1"/>
    <xf numFmtId="0" fontId="5" fillId="3" borderId="15" xfId="2" applyFont="1" applyFill="1" applyBorder="1" applyAlignment="1">
      <alignment wrapText="1"/>
    </xf>
    <xf numFmtId="165" fontId="2" fillId="3" borderId="15" xfId="3" applyNumberFormat="1" applyFont="1" applyFill="1" applyBorder="1" applyAlignment="1"/>
    <xf numFmtId="165" fontId="5" fillId="3" borderId="15" xfId="3" applyNumberFormat="1" applyFont="1" applyFill="1" applyBorder="1" applyAlignment="1"/>
    <xf numFmtId="165" fontId="5" fillId="3" borderId="9" xfId="3" applyNumberFormat="1" applyFont="1" applyFill="1" applyBorder="1" applyAlignment="1"/>
    <xf numFmtId="3" fontId="5" fillId="3" borderId="9" xfId="3" applyNumberFormat="1" applyFont="1" applyFill="1" applyBorder="1" applyAlignment="1"/>
    <xf numFmtId="165" fontId="5" fillId="3" borderId="16" xfId="3" applyNumberFormat="1" applyFont="1" applyFill="1" applyBorder="1" applyAlignment="1"/>
    <xf numFmtId="164" fontId="5" fillId="4" borderId="14" xfId="1" applyNumberFormat="1" applyFont="1" applyFill="1" applyBorder="1" applyAlignment="1">
      <alignment horizontal="center" textRotation="90" wrapText="1"/>
    </xf>
    <xf numFmtId="164" fontId="2" fillId="4" borderId="14" xfId="1" applyNumberFormat="1" applyFont="1" applyFill="1" applyBorder="1" applyAlignment="1">
      <alignment wrapText="1"/>
    </xf>
    <xf numFmtId="38" fontId="2" fillId="4" borderId="14" xfId="2" applyNumberFormat="1" applyFont="1" applyFill="1" applyBorder="1" applyAlignment="1"/>
    <xf numFmtId="38" fontId="5" fillId="4" borderId="14" xfId="2" applyNumberFormat="1" applyFont="1" applyFill="1" applyBorder="1" applyAlignment="1"/>
    <xf numFmtId="41" fontId="0" fillId="0" borderId="1" xfId="0" applyNumberFormat="1" applyFill="1" applyBorder="1"/>
    <xf numFmtId="0" fontId="3" fillId="2" borderId="3" xfId="2" applyFont="1" applyFill="1" applyBorder="1" applyAlignment="1">
      <alignment horizontal="center"/>
    </xf>
    <xf numFmtId="0" fontId="5" fillId="5" borderId="1" xfId="2" applyFont="1" applyFill="1" applyBorder="1" applyAlignment="1">
      <alignment horizontal="center" textRotation="90" wrapText="1"/>
    </xf>
    <xf numFmtId="43" fontId="4" fillId="0" borderId="28" xfId="1" applyFont="1" applyBorder="1" applyAlignment="1"/>
    <xf numFmtId="0" fontId="5" fillId="6" borderId="29" xfId="1" applyNumberFormat="1" applyFont="1" applyFill="1" applyBorder="1" applyAlignment="1">
      <alignment horizontal="center" textRotation="90" wrapText="1"/>
    </xf>
    <xf numFmtId="1" fontId="2" fillId="6" borderId="2" xfId="1" applyNumberFormat="1" applyFont="1" applyFill="1" applyBorder="1" applyAlignment="1"/>
    <xf numFmtId="38" fontId="2" fillId="6" borderId="2" xfId="1" applyNumberFormat="1" applyFont="1" applyFill="1" applyBorder="1" applyAlignment="1"/>
    <xf numFmtId="38" fontId="5" fillId="6" borderId="2" xfId="1" applyNumberFormat="1" applyFont="1" applyFill="1" applyBorder="1" applyAlignment="1"/>
    <xf numFmtId="0" fontId="5" fillId="0" borderId="35" xfId="2" applyFont="1" applyFill="1" applyBorder="1" applyAlignment="1">
      <alignment horizontal="center" textRotation="90" wrapText="1"/>
    </xf>
    <xf numFmtId="0" fontId="5" fillId="7" borderId="36" xfId="2" applyFont="1" applyFill="1" applyBorder="1" applyAlignment="1">
      <alignment horizontal="center" textRotation="90" wrapText="1"/>
    </xf>
    <xf numFmtId="0" fontId="5" fillId="0" borderId="37" xfId="2" applyFont="1" applyFill="1" applyBorder="1" applyAlignment="1">
      <alignment wrapText="1"/>
    </xf>
    <xf numFmtId="0" fontId="5" fillId="7" borderId="36" xfId="2" applyFont="1" applyFill="1" applyBorder="1" applyAlignment="1"/>
    <xf numFmtId="38" fontId="2" fillId="0" borderId="35" xfId="0" applyNumberFormat="1" applyFont="1" applyBorder="1"/>
    <xf numFmtId="165" fontId="2" fillId="7" borderId="36" xfId="3" applyNumberFormat="1" applyFont="1" applyFill="1" applyBorder="1" applyAlignment="1"/>
    <xf numFmtId="38" fontId="5" fillId="0" borderId="38" xfId="2" applyNumberFormat="1" applyFont="1" applyFill="1" applyBorder="1" applyAlignment="1"/>
    <xf numFmtId="38" fontId="5" fillId="0" borderId="35" xfId="2" applyNumberFormat="1" applyFont="1" applyFill="1" applyBorder="1" applyAlignment="1"/>
    <xf numFmtId="38" fontId="5" fillId="0" borderId="37" xfId="2" applyNumberFormat="1" applyFont="1" applyFill="1" applyBorder="1" applyAlignment="1"/>
    <xf numFmtId="38" fontId="5" fillId="0" borderId="39" xfId="2" applyNumberFormat="1" applyFont="1" applyFill="1" applyBorder="1" applyAlignment="1"/>
    <xf numFmtId="38" fontId="5" fillId="0" borderId="40" xfId="2" applyNumberFormat="1" applyFont="1" applyFill="1" applyBorder="1" applyAlignment="1"/>
    <xf numFmtId="38" fontId="5" fillId="0" borderId="41" xfId="2" applyNumberFormat="1" applyFont="1" applyBorder="1" applyAlignment="1"/>
    <xf numFmtId="165" fontId="2" fillId="7" borderId="42" xfId="3" applyNumberFormat="1" applyFont="1" applyFill="1" applyBorder="1" applyAlignment="1"/>
    <xf numFmtId="38" fontId="5" fillId="8" borderId="4" xfId="2" applyNumberFormat="1" applyFont="1" applyFill="1" applyBorder="1" applyAlignment="1">
      <alignment horizontal="right"/>
    </xf>
    <xf numFmtId="0" fontId="3" fillId="5" borderId="44" xfId="2" applyFont="1" applyFill="1" applyBorder="1" applyAlignment="1"/>
    <xf numFmtId="0" fontId="3" fillId="5" borderId="45" xfId="2" applyFont="1" applyFill="1" applyBorder="1" applyAlignment="1"/>
    <xf numFmtId="0" fontId="5" fillId="0" borderId="35" xfId="2" applyFont="1" applyFill="1" applyBorder="1" applyAlignment="1">
      <alignment wrapText="1"/>
    </xf>
    <xf numFmtId="0" fontId="5" fillId="5" borderId="36" xfId="2" applyFont="1" applyFill="1" applyBorder="1" applyAlignment="1">
      <alignment wrapText="1"/>
    </xf>
    <xf numFmtId="41" fontId="2" fillId="0" borderId="35" xfId="0" applyNumberFormat="1" applyFont="1" applyBorder="1"/>
    <xf numFmtId="165" fontId="2" fillId="5" borderId="36" xfId="3" applyNumberFormat="1" applyFont="1" applyFill="1" applyBorder="1" applyAlignment="1"/>
    <xf numFmtId="165" fontId="5" fillId="5" borderId="36" xfId="3" applyNumberFormat="1" applyFont="1" applyFill="1" applyBorder="1" applyAlignment="1"/>
    <xf numFmtId="166" fontId="5" fillId="0" borderId="40" xfId="3" applyNumberFormat="1" applyFont="1" applyFill="1" applyBorder="1" applyAlignment="1"/>
    <xf numFmtId="38" fontId="5" fillId="9" borderId="40" xfId="2" applyNumberFormat="1" applyFont="1" applyFill="1" applyBorder="1" applyAlignment="1"/>
    <xf numFmtId="165" fontId="5" fillId="5" borderId="40" xfId="3" applyNumberFormat="1" applyFont="1" applyFill="1" applyBorder="1" applyAlignment="1"/>
    <xf numFmtId="38" fontId="5" fillId="5" borderId="40" xfId="3" applyNumberFormat="1" applyFont="1" applyFill="1" applyBorder="1" applyAlignment="1"/>
    <xf numFmtId="165" fontId="5" fillId="5" borderId="42" xfId="3" applyNumberFormat="1" applyFont="1" applyFill="1" applyBorder="1" applyAlignment="1"/>
    <xf numFmtId="0" fontId="5" fillId="8" borderId="3" xfId="2" applyFont="1" applyFill="1" applyBorder="1" applyAlignment="1">
      <alignment wrapText="1"/>
    </xf>
    <xf numFmtId="38" fontId="2" fillId="8" borderId="3" xfId="2" applyNumberFormat="1" applyFont="1" applyFill="1" applyBorder="1" applyAlignment="1"/>
    <xf numFmtId="38" fontId="5" fillId="8" borderId="3" xfId="2" applyNumberFormat="1" applyFont="1" applyFill="1" applyBorder="1" applyAlignment="1"/>
    <xf numFmtId="38" fontId="5" fillId="8" borderId="8" xfId="2" applyNumberFormat="1" applyFont="1" applyFill="1" applyBorder="1" applyAlignment="1"/>
    <xf numFmtId="0" fontId="3" fillId="2" borderId="34" xfId="2" applyFont="1" applyFill="1" applyBorder="1" applyAlignment="1">
      <alignment horizontal="center"/>
    </xf>
    <xf numFmtId="0" fontId="5" fillId="11" borderId="34" xfId="2" applyFont="1" applyFill="1" applyBorder="1" applyAlignment="1">
      <alignment horizontal="center" textRotation="90" wrapText="1"/>
    </xf>
    <xf numFmtId="0" fontId="5" fillId="8" borderId="35" xfId="2" applyFont="1" applyFill="1" applyBorder="1" applyAlignment="1">
      <alignment wrapText="1"/>
    </xf>
    <xf numFmtId="3" fontId="5" fillId="11" borderId="36" xfId="2" applyNumberFormat="1" applyFont="1" applyFill="1" applyBorder="1" applyAlignment="1">
      <alignment wrapText="1"/>
    </xf>
    <xf numFmtId="38" fontId="2" fillId="8" borderId="35" xfId="2" applyNumberFormat="1" applyFont="1" applyFill="1" applyBorder="1" applyAlignment="1"/>
    <xf numFmtId="165" fontId="2" fillId="11" borderId="36" xfId="0" applyNumberFormat="1" applyFont="1" applyFill="1" applyBorder="1"/>
    <xf numFmtId="38" fontId="5" fillId="8" borderId="35" xfId="2" applyNumberFormat="1" applyFont="1" applyFill="1" applyBorder="1" applyAlignment="1"/>
    <xf numFmtId="165" fontId="5" fillId="11" borderId="36" xfId="0" applyNumberFormat="1" applyFont="1" applyFill="1" applyBorder="1"/>
    <xf numFmtId="38" fontId="5" fillId="8" borderId="35" xfId="2" applyNumberFormat="1" applyFont="1" applyFill="1" applyBorder="1" applyAlignment="1">
      <alignment horizontal="right"/>
    </xf>
    <xf numFmtId="38" fontId="5" fillId="8" borderId="39" xfId="2" applyNumberFormat="1" applyFont="1" applyFill="1" applyBorder="1" applyAlignment="1"/>
    <xf numFmtId="167" fontId="5" fillId="0" borderId="47" xfId="2" applyNumberFormat="1" applyFont="1" applyFill="1" applyBorder="1" applyAlignment="1"/>
    <xf numFmtId="165" fontId="5" fillId="11" borderId="42" xfId="0" applyNumberFormat="1" applyFont="1" applyFill="1" applyBorder="1"/>
    <xf numFmtId="0" fontId="3" fillId="4" borderId="12" xfId="2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46" xfId="2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4" borderId="14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3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3" fillId="5" borderId="35" xfId="2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5" borderId="1" xfId="2" applyFont="1" applyFill="1" applyBorder="1" applyAlignment="1">
      <alignment horizontal="center" textRotation="90" wrapText="1"/>
    </xf>
    <xf numFmtId="0" fontId="8" fillId="0" borderId="36" xfId="0" applyFont="1" applyBorder="1" applyAlignment="1">
      <alignment horizontal="center" textRotation="90" wrapText="1"/>
    </xf>
    <xf numFmtId="0" fontId="3" fillId="7" borderId="30" xfId="2" applyFont="1" applyFill="1" applyBorder="1" applyAlignment="1">
      <alignment horizontal="center"/>
    </xf>
    <xf numFmtId="0" fontId="0" fillId="0" borderId="31" xfId="0" applyBorder="1" applyAlignment="1"/>
    <xf numFmtId="0" fontId="0" fillId="0" borderId="32" xfId="0" applyBorder="1" applyAlignment="1"/>
    <xf numFmtId="0" fontId="3" fillId="7" borderId="33" xfId="2" applyFont="1" applyFill="1" applyBorder="1" applyAlignment="1">
      <alignment horizontal="center"/>
    </xf>
    <xf numFmtId="0" fontId="0" fillId="0" borderId="3" xfId="0" applyBorder="1" applyAlignment="1"/>
    <xf numFmtId="0" fontId="0" fillId="0" borderId="34" xfId="0" applyBorder="1" applyAlignment="1"/>
    <xf numFmtId="0" fontId="3" fillId="3" borderId="3" xfId="2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5" borderId="43" xfId="2" applyFont="1" applyFill="1" applyBorder="1" applyAlignment="1">
      <alignment horizontal="center"/>
    </xf>
    <xf numFmtId="0" fontId="3" fillId="5" borderId="44" xfId="2" applyFont="1" applyFill="1" applyBorder="1" applyAlignment="1">
      <alignment horizontal="center"/>
    </xf>
    <xf numFmtId="0" fontId="3" fillId="2" borderId="30" xfId="2" applyFont="1" applyFill="1" applyBorder="1" applyAlignment="1">
      <alignment horizontal="center"/>
    </xf>
    <xf numFmtId="0" fontId="3" fillId="2" borderId="31" xfId="2" applyFont="1" applyFill="1" applyBorder="1" applyAlignment="1">
      <alignment horizontal="center"/>
    </xf>
    <xf numFmtId="0" fontId="3" fillId="2" borderId="32" xfId="2" applyFont="1" applyFill="1" applyBorder="1" applyAlignment="1">
      <alignment horizontal="center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_Sheet1" xfId="2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FFFF00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"/>
  <sheetViews>
    <sheetView tabSelected="1" zoomScaleNormal="100" workbookViewId="0">
      <selection activeCell="Y25" sqref="Y25"/>
    </sheetView>
  </sheetViews>
  <sheetFormatPr defaultRowHeight="15" x14ac:dyDescent="0.25"/>
  <cols>
    <col min="1" max="1" width="20" customWidth="1"/>
    <col min="2" max="3" width="7.140625" hidden="1" customWidth="1"/>
    <col min="4" max="4" width="8.28515625" hidden="1" customWidth="1"/>
    <col min="5" max="5" width="7.28515625" hidden="1" customWidth="1"/>
    <col min="6" max="10" width="7.28515625" customWidth="1"/>
    <col min="11" max="11" width="6.5703125" customWidth="1"/>
    <col min="12" max="12" width="5.42578125" hidden="1" customWidth="1"/>
    <col min="13" max="14" width="7.140625" customWidth="1"/>
    <col min="15" max="15" width="7.7109375" customWidth="1"/>
    <col min="16" max="16" width="0.85546875" hidden="1" customWidth="1"/>
    <col min="17" max="17" width="2.42578125" hidden="1" customWidth="1"/>
    <col min="18" max="18" width="8.85546875" customWidth="1"/>
    <col min="19" max="19" width="5.5703125" hidden="1" customWidth="1"/>
    <col min="20" max="20" width="6.28515625" hidden="1" customWidth="1"/>
    <col min="21" max="21" width="9" customWidth="1"/>
    <col min="22" max="22" width="9.28515625" customWidth="1"/>
    <col min="23" max="23" width="8.85546875" hidden="1" customWidth="1"/>
    <col min="24" max="24" width="9.140625" customWidth="1"/>
    <col min="25" max="25" width="10" customWidth="1"/>
    <col min="26" max="26" width="7.42578125" customWidth="1"/>
    <col min="27" max="27" width="7.5703125" hidden="1" customWidth="1"/>
    <col min="28" max="28" width="7.28515625" customWidth="1"/>
    <col min="29" max="29" width="6.5703125" hidden="1" customWidth="1"/>
    <col min="30" max="30" width="7.140625" hidden="1" customWidth="1"/>
    <col min="31" max="31" width="7.28515625" customWidth="1"/>
    <col min="32" max="33" width="8.28515625" customWidth="1"/>
    <col min="34" max="34" width="7.28515625" customWidth="1"/>
    <col min="35" max="35" width="9.140625" customWidth="1"/>
    <col min="36" max="36" width="0" hidden="1" customWidth="1"/>
  </cols>
  <sheetData>
    <row r="1" spans="1:36" x14ac:dyDescent="0.25">
      <c r="A1" s="49"/>
    </row>
    <row r="3" spans="1:36" ht="15.75" thickBot="1" x14ac:dyDescent="0.3">
      <c r="A3" s="23">
        <v>1</v>
      </c>
      <c r="B3" s="23">
        <v>2</v>
      </c>
      <c r="C3" s="23">
        <v>2</v>
      </c>
      <c r="D3" s="23">
        <v>2</v>
      </c>
      <c r="E3" s="23">
        <v>2</v>
      </c>
      <c r="F3" s="23">
        <v>2</v>
      </c>
      <c r="G3" s="23">
        <v>3</v>
      </c>
      <c r="H3" s="23">
        <v>4</v>
      </c>
      <c r="I3" s="23">
        <v>4</v>
      </c>
      <c r="J3" s="23">
        <v>5</v>
      </c>
      <c r="K3" s="23">
        <v>6</v>
      </c>
      <c r="L3" s="23">
        <v>7</v>
      </c>
      <c r="M3" s="23">
        <v>7</v>
      </c>
      <c r="N3" s="44">
        <v>7</v>
      </c>
      <c r="O3" s="44">
        <v>8</v>
      </c>
      <c r="P3" s="44">
        <v>9</v>
      </c>
      <c r="Q3" s="24">
        <v>11</v>
      </c>
      <c r="R3" s="24">
        <v>10</v>
      </c>
      <c r="S3" s="23">
        <v>13</v>
      </c>
      <c r="T3" s="24">
        <v>14</v>
      </c>
      <c r="U3" s="23">
        <v>9</v>
      </c>
      <c r="V3" s="23">
        <v>10</v>
      </c>
      <c r="W3" s="23">
        <v>11</v>
      </c>
      <c r="X3" s="23">
        <v>12</v>
      </c>
      <c r="Y3" s="23">
        <v>11</v>
      </c>
      <c r="Z3" s="24">
        <v>12</v>
      </c>
      <c r="AA3" s="23">
        <v>13</v>
      </c>
      <c r="AB3" s="23">
        <v>14</v>
      </c>
      <c r="AC3" s="23"/>
      <c r="AD3" s="23"/>
      <c r="AE3" s="23">
        <v>15</v>
      </c>
      <c r="AF3" s="24"/>
      <c r="AG3" s="24"/>
      <c r="AH3" s="24">
        <v>16</v>
      </c>
      <c r="AI3" s="24"/>
    </row>
    <row r="4" spans="1:36" ht="15.75" thickTop="1" x14ac:dyDescent="0.25">
      <c r="A4" s="67"/>
      <c r="B4" s="67"/>
      <c r="C4" s="68"/>
      <c r="D4" s="68"/>
      <c r="E4" s="68"/>
      <c r="F4" s="68"/>
      <c r="G4" s="68"/>
      <c r="H4" s="68"/>
      <c r="I4" s="100"/>
      <c r="J4" s="163" t="s">
        <v>27</v>
      </c>
      <c r="K4" s="164"/>
      <c r="L4" s="164"/>
      <c r="M4" s="165"/>
      <c r="N4" s="171" t="s">
        <v>24</v>
      </c>
      <c r="O4" s="172"/>
      <c r="P4" s="172"/>
      <c r="Q4" s="172"/>
      <c r="R4" s="172"/>
      <c r="S4" s="119"/>
      <c r="T4" s="120"/>
      <c r="U4" s="173" t="s">
        <v>25</v>
      </c>
      <c r="V4" s="174"/>
      <c r="W4" s="174"/>
      <c r="X4" s="175"/>
      <c r="Y4" s="150" t="s">
        <v>26</v>
      </c>
      <c r="Z4" s="151"/>
      <c r="AA4" s="151"/>
      <c r="AB4" s="151"/>
      <c r="AC4" s="151"/>
      <c r="AD4" s="152"/>
      <c r="AE4" s="153" t="s">
        <v>30</v>
      </c>
      <c r="AF4" s="154"/>
      <c r="AG4" s="154"/>
      <c r="AH4" s="154"/>
    </row>
    <row r="5" spans="1:36" ht="15" hidden="1" customHeight="1" x14ac:dyDescent="0.25">
      <c r="A5" s="1"/>
      <c r="B5" s="1"/>
      <c r="C5" s="2"/>
      <c r="D5" s="2"/>
      <c r="E5" s="2"/>
      <c r="F5" s="2"/>
      <c r="G5" s="2"/>
      <c r="H5" s="2"/>
      <c r="I5" s="2"/>
      <c r="J5" s="166" t="s">
        <v>0</v>
      </c>
      <c r="K5" s="167"/>
      <c r="L5" s="167"/>
      <c r="M5" s="168"/>
      <c r="N5" s="159" t="s">
        <v>0</v>
      </c>
      <c r="O5" s="154"/>
      <c r="P5" s="154"/>
      <c r="Q5" s="154"/>
      <c r="R5" s="154"/>
      <c r="S5" s="154"/>
      <c r="T5" s="160"/>
      <c r="U5" s="155" t="s">
        <v>0</v>
      </c>
      <c r="V5" s="156"/>
      <c r="W5" s="98"/>
      <c r="X5" s="135"/>
      <c r="Y5" s="169" t="s">
        <v>0</v>
      </c>
      <c r="Z5" s="148"/>
      <c r="AA5" s="148"/>
      <c r="AB5" s="148"/>
      <c r="AC5" s="148"/>
      <c r="AD5" s="170"/>
      <c r="AE5" s="147" t="s">
        <v>1</v>
      </c>
      <c r="AF5" s="148"/>
      <c r="AG5" s="148"/>
      <c r="AH5" s="149"/>
    </row>
    <row r="6" spans="1:36" ht="132.75" customHeight="1" x14ac:dyDescent="0.25">
      <c r="A6" s="69" t="s">
        <v>14</v>
      </c>
      <c r="B6" s="70" t="s">
        <v>2</v>
      </c>
      <c r="C6" s="71" t="s">
        <v>3</v>
      </c>
      <c r="D6" s="71" t="s">
        <v>16</v>
      </c>
      <c r="E6" s="71" t="s">
        <v>19</v>
      </c>
      <c r="F6" s="71" t="s">
        <v>20</v>
      </c>
      <c r="G6" s="71" t="s">
        <v>21</v>
      </c>
      <c r="H6" s="72" t="s">
        <v>34</v>
      </c>
      <c r="I6" s="101" t="s">
        <v>33</v>
      </c>
      <c r="J6" s="105" t="s">
        <v>37</v>
      </c>
      <c r="K6" s="60" t="s">
        <v>36</v>
      </c>
      <c r="L6" s="61" t="s">
        <v>23</v>
      </c>
      <c r="M6" s="106" t="s">
        <v>31</v>
      </c>
      <c r="N6" s="105" t="s">
        <v>37</v>
      </c>
      <c r="O6" s="61" t="s">
        <v>36</v>
      </c>
      <c r="P6" s="61" t="s">
        <v>38</v>
      </c>
      <c r="Q6" s="76" t="s">
        <v>28</v>
      </c>
      <c r="R6" s="99" t="s">
        <v>31</v>
      </c>
      <c r="S6" s="161" t="s">
        <v>35</v>
      </c>
      <c r="T6" s="162"/>
      <c r="U6" s="105" t="s">
        <v>37</v>
      </c>
      <c r="V6" s="61" t="s">
        <v>36</v>
      </c>
      <c r="W6" s="59" t="s">
        <v>38</v>
      </c>
      <c r="X6" s="136" t="s">
        <v>31</v>
      </c>
      <c r="Y6" s="59" t="s">
        <v>37</v>
      </c>
      <c r="Z6" s="61" t="s">
        <v>36</v>
      </c>
      <c r="AA6" s="59" t="s">
        <v>38</v>
      </c>
      <c r="AB6" s="62" t="s">
        <v>31</v>
      </c>
      <c r="AC6" s="157" t="s">
        <v>22</v>
      </c>
      <c r="AD6" s="158"/>
      <c r="AE6" s="93" t="s">
        <v>15</v>
      </c>
      <c r="AF6" s="63" t="s">
        <v>4</v>
      </c>
      <c r="AG6" s="64" t="s">
        <v>29</v>
      </c>
      <c r="AH6" s="64" t="s">
        <v>32</v>
      </c>
    </row>
    <row r="7" spans="1:36" x14ac:dyDescent="0.25">
      <c r="A7" s="3"/>
      <c r="B7" s="50"/>
      <c r="C7" s="4"/>
      <c r="D7" s="4"/>
      <c r="E7" s="4"/>
      <c r="F7" s="4"/>
      <c r="G7" s="4"/>
      <c r="H7" s="33"/>
      <c r="I7" s="102"/>
      <c r="J7" s="107"/>
      <c r="K7" s="40"/>
      <c r="L7" s="5"/>
      <c r="M7" s="108"/>
      <c r="N7" s="121"/>
      <c r="O7" s="5"/>
      <c r="P7" s="5"/>
      <c r="Q7" s="45"/>
      <c r="R7" s="77"/>
      <c r="S7" s="77"/>
      <c r="T7" s="122"/>
      <c r="U7" s="137"/>
      <c r="V7" s="25"/>
      <c r="W7" s="75"/>
      <c r="X7" s="138"/>
      <c r="Y7" s="131"/>
      <c r="Z7" s="32"/>
      <c r="AA7" s="27"/>
      <c r="AB7" s="6"/>
      <c r="AC7" s="6"/>
      <c r="AD7" s="87"/>
      <c r="AE7" s="94"/>
      <c r="AF7" s="7"/>
      <c r="AG7" s="8"/>
      <c r="AH7" s="8"/>
    </row>
    <row r="8" spans="1:36" x14ac:dyDescent="0.25">
      <c r="A8" s="9" t="s">
        <v>5</v>
      </c>
      <c r="B8" s="51">
        <v>3901.5833333333335</v>
      </c>
      <c r="C8" s="10">
        <v>3501.92</v>
      </c>
      <c r="D8" s="10">
        <v>3816.1699999999996</v>
      </c>
      <c r="E8" s="10">
        <v>3956.8866666666668</v>
      </c>
      <c r="F8" s="56">
        <v>4040.9566666666665</v>
      </c>
      <c r="G8" s="56">
        <v>4245.84</v>
      </c>
      <c r="H8" s="34">
        <f t="shared" ref="H8:H15" si="0">I8*0.8475</f>
        <v>3823.9143499999996</v>
      </c>
      <c r="I8" s="103">
        <f t="shared" ref="I8:I15" si="1">(K8+ N8+U8+Y8)/3</f>
        <v>4511.9933333333329</v>
      </c>
      <c r="J8" s="109">
        <v>1.8</v>
      </c>
      <c r="K8" s="41">
        <v>8.98</v>
      </c>
      <c r="L8" s="29">
        <f t="shared" ref="L8:L16" si="2">J8-K8</f>
        <v>-7.1800000000000006</v>
      </c>
      <c r="M8" s="110">
        <f>K8/J8</f>
        <v>4.9888888888888889</v>
      </c>
      <c r="N8" s="123">
        <v>4880</v>
      </c>
      <c r="O8" s="56">
        <v>4700.87</v>
      </c>
      <c r="P8" s="57">
        <f>O8-N8</f>
        <v>-179.13000000000011</v>
      </c>
      <c r="Q8" s="46">
        <f>O8*0.8475</f>
        <v>3983.9873250000001</v>
      </c>
      <c r="R8" s="12">
        <f>O8/N8</f>
        <v>0.96329303278688527</v>
      </c>
      <c r="S8" s="78">
        <v>2449.5700000000002</v>
      </c>
      <c r="T8" s="124">
        <v>0.5334218050045938</v>
      </c>
      <c r="U8" s="139">
        <v>4555</v>
      </c>
      <c r="V8" s="11">
        <v>4408.2</v>
      </c>
      <c r="W8" s="80">
        <f>V8-U8</f>
        <v>-146.80000000000018</v>
      </c>
      <c r="X8" s="140">
        <f>V8/U8</f>
        <v>0.96777167947310638</v>
      </c>
      <c r="Y8" s="132">
        <v>4092</v>
      </c>
      <c r="Z8" s="11">
        <v>3882.52</v>
      </c>
      <c r="AA8" s="28">
        <f t="shared" ref="AA8:AA16" si="3">Z8-Y8</f>
        <v>-209.48000000000002</v>
      </c>
      <c r="AB8" s="13">
        <f t="shared" ref="AB8:AB16" si="4">Z8/Y8</f>
        <v>0.94880742913000982</v>
      </c>
      <c r="AC8" s="30"/>
      <c r="AD8" s="88"/>
      <c r="AE8" s="95">
        <f>SUM(K8,O8,V8,Z8)/3</f>
        <v>4333.5233333333335</v>
      </c>
      <c r="AF8" s="14">
        <f t="shared" ref="AF8:AF16" si="5">+AE8-I8</f>
        <v>-178.46999999999935</v>
      </c>
      <c r="AG8" s="15">
        <f t="shared" ref="AG8:AG16" si="6">AE8/H8</f>
        <v>1.13326893248363</v>
      </c>
      <c r="AH8" s="15">
        <f t="shared" ref="AH8:AH16" si="7">AE8/I8</f>
        <v>0.96044542027987645</v>
      </c>
      <c r="AI8" s="39"/>
    </row>
    <row r="9" spans="1:36" x14ac:dyDescent="0.25">
      <c r="A9" s="9" t="s">
        <v>6</v>
      </c>
      <c r="B9" s="51">
        <v>2609.0966666666664</v>
      </c>
      <c r="C9" s="10">
        <v>1974.11</v>
      </c>
      <c r="D9" s="10">
        <v>2295.3533333333335</v>
      </c>
      <c r="E9" s="10">
        <v>2216.0266666666666</v>
      </c>
      <c r="F9" s="56">
        <v>2229.33</v>
      </c>
      <c r="G9" s="56">
        <v>2505.5966666666664</v>
      </c>
      <c r="H9" s="34">
        <f t="shared" si="0"/>
        <v>2201.0761499999999</v>
      </c>
      <c r="I9" s="103">
        <f t="shared" si="1"/>
        <v>2597.14</v>
      </c>
      <c r="J9" s="109">
        <v>33.03</v>
      </c>
      <c r="K9" s="41">
        <v>92.42</v>
      </c>
      <c r="L9" s="29">
        <f t="shared" si="2"/>
        <v>-59.39</v>
      </c>
      <c r="M9" s="110">
        <f t="shared" ref="M9:M19" si="8">K9/J9</f>
        <v>2.7980623675446563</v>
      </c>
      <c r="N9" s="123">
        <v>2653</v>
      </c>
      <c r="O9" s="56">
        <v>2936.67</v>
      </c>
      <c r="P9" s="57">
        <f t="shared" ref="P9:P19" si="9">O9-N9</f>
        <v>283.67000000000007</v>
      </c>
      <c r="Q9" s="46">
        <f t="shared" ref="Q9:Q15" si="10">O9*0.8475</f>
        <v>2488.8278250000003</v>
      </c>
      <c r="R9" s="12">
        <f t="shared" ref="R9:R19" si="11">O9/N9</f>
        <v>1.1069242367131549</v>
      </c>
      <c r="S9" s="78">
        <v>1782.77</v>
      </c>
      <c r="T9" s="124">
        <v>0.69618074664541196</v>
      </c>
      <c r="U9" s="139">
        <v>2599</v>
      </c>
      <c r="V9" s="26">
        <v>2823.17</v>
      </c>
      <c r="W9" s="81">
        <f t="shared" ref="W9:W19" si="12">V9-U9</f>
        <v>224.17000000000007</v>
      </c>
      <c r="X9" s="140">
        <f t="shared" ref="X9:X19" si="13">V9/U9</f>
        <v>1.0862524047710658</v>
      </c>
      <c r="Y9" s="132">
        <v>2447</v>
      </c>
      <c r="Z9" s="26">
        <v>2724.68</v>
      </c>
      <c r="AA9" s="28">
        <f t="shared" si="3"/>
        <v>277.67999999999984</v>
      </c>
      <c r="AB9" s="13">
        <f t="shared" si="4"/>
        <v>1.1134777278299959</v>
      </c>
      <c r="AC9" s="30"/>
      <c r="AD9" s="88"/>
      <c r="AE9" s="95">
        <f t="shared" ref="AE9:AE19" si="14">SUM(K9,O9,V9,Z9)/3</f>
        <v>2858.98</v>
      </c>
      <c r="AF9" s="14">
        <f t="shared" si="5"/>
        <v>261.84000000000015</v>
      </c>
      <c r="AG9" s="15">
        <f t="shared" si="6"/>
        <v>1.2989009944067589</v>
      </c>
      <c r="AH9" s="15">
        <f t="shared" si="7"/>
        <v>1.100818592759728</v>
      </c>
      <c r="AI9" s="39"/>
    </row>
    <row r="10" spans="1:36" x14ac:dyDescent="0.25">
      <c r="A10" s="9" t="s">
        <v>7</v>
      </c>
      <c r="B10" s="51">
        <v>1798.4766666666667</v>
      </c>
      <c r="C10" s="10">
        <v>1360.61</v>
      </c>
      <c r="D10" s="10">
        <v>1406.9666666666665</v>
      </c>
      <c r="E10" s="10">
        <v>1330.1166666666668</v>
      </c>
      <c r="F10" s="56">
        <v>1313.9733333333331</v>
      </c>
      <c r="G10" s="56">
        <v>1456.9333333333334</v>
      </c>
      <c r="H10" s="34">
        <f t="shared" si="0"/>
        <v>1329.6936000000001</v>
      </c>
      <c r="I10" s="103">
        <f t="shared" si="1"/>
        <v>1568.96</v>
      </c>
      <c r="J10" s="109">
        <v>415.92</v>
      </c>
      <c r="K10" s="41">
        <v>535.88</v>
      </c>
      <c r="L10" s="29">
        <f t="shared" si="2"/>
        <v>-119.95999999999998</v>
      </c>
      <c r="M10" s="110">
        <f t="shared" si="8"/>
        <v>1.2884208501634928</v>
      </c>
      <c r="N10" s="123">
        <v>1421</v>
      </c>
      <c r="O10" s="56">
        <v>1477.4099999999999</v>
      </c>
      <c r="P10" s="57">
        <f t="shared" si="9"/>
        <v>56.409999999999854</v>
      </c>
      <c r="Q10" s="46">
        <f t="shared" si="10"/>
        <v>1252.104975</v>
      </c>
      <c r="R10" s="12">
        <f t="shared" si="11"/>
        <v>1.0396973961998592</v>
      </c>
      <c r="S10" s="78">
        <v>588.41</v>
      </c>
      <c r="T10" s="124">
        <v>0.41849928876244663</v>
      </c>
      <c r="U10" s="139">
        <v>1427</v>
      </c>
      <c r="V10" s="11">
        <v>1424.41</v>
      </c>
      <c r="W10" s="80">
        <f t="shared" si="12"/>
        <v>-2.5899999999999181</v>
      </c>
      <c r="X10" s="140">
        <f t="shared" si="13"/>
        <v>0.99818500350385431</v>
      </c>
      <c r="Y10" s="132">
        <v>1323</v>
      </c>
      <c r="Z10" s="11">
        <v>1320.5800000000002</v>
      </c>
      <c r="AA10" s="28">
        <f t="shared" si="3"/>
        <v>-2.4199999999998454</v>
      </c>
      <c r="AB10" s="13">
        <f t="shared" si="4"/>
        <v>0.99817082388510969</v>
      </c>
      <c r="AC10" s="30"/>
      <c r="AD10" s="88"/>
      <c r="AE10" s="95">
        <f t="shared" si="14"/>
        <v>1586.0933333333332</v>
      </c>
      <c r="AF10" s="14">
        <f t="shared" si="5"/>
        <v>17.133333333333212</v>
      </c>
      <c r="AG10" s="15">
        <f t="shared" si="6"/>
        <v>1.1928261768976951</v>
      </c>
      <c r="AH10" s="15">
        <f t="shared" si="7"/>
        <v>1.0109201849207967</v>
      </c>
      <c r="AI10" s="39"/>
    </row>
    <row r="11" spans="1:36" x14ac:dyDescent="0.25">
      <c r="A11" s="9" t="s">
        <v>8</v>
      </c>
      <c r="B11" s="51">
        <v>958.38000000000011</v>
      </c>
      <c r="C11" s="10">
        <v>874.94666666666672</v>
      </c>
      <c r="D11" s="10">
        <v>1005.9333333333334</v>
      </c>
      <c r="E11" s="10">
        <v>1067.1200000000001</v>
      </c>
      <c r="F11" s="56">
        <v>1192.8500000000001</v>
      </c>
      <c r="G11" s="56">
        <v>1542.2299999999998</v>
      </c>
      <c r="H11" s="34">
        <f t="shared" si="0"/>
        <v>1341.875</v>
      </c>
      <c r="I11" s="103">
        <f t="shared" si="1"/>
        <v>1583.3333333333333</v>
      </c>
      <c r="J11" s="109">
        <v>0.83</v>
      </c>
      <c r="K11" s="41">
        <v>1</v>
      </c>
      <c r="L11" s="29">
        <f t="shared" si="2"/>
        <v>-0.17000000000000004</v>
      </c>
      <c r="M11" s="110">
        <f t="shared" si="8"/>
        <v>1.2048192771084338</v>
      </c>
      <c r="N11" s="123">
        <v>1653</v>
      </c>
      <c r="O11" s="56">
        <v>1776.93</v>
      </c>
      <c r="P11" s="57">
        <f t="shared" si="9"/>
        <v>123.93000000000006</v>
      </c>
      <c r="Q11" s="46">
        <f t="shared" si="10"/>
        <v>1505.9481750000002</v>
      </c>
      <c r="R11" s="12">
        <f t="shared" si="11"/>
        <v>1.0749727767695101</v>
      </c>
      <c r="S11" s="78">
        <v>809.67</v>
      </c>
      <c r="T11" s="124">
        <v>0.59517491307639714</v>
      </c>
      <c r="U11" s="139">
        <v>1592</v>
      </c>
      <c r="V11" s="11">
        <v>1653.23</v>
      </c>
      <c r="W11" s="80">
        <f t="shared" si="12"/>
        <v>61.230000000000018</v>
      </c>
      <c r="X11" s="140">
        <f t="shared" si="13"/>
        <v>1.038461055276382</v>
      </c>
      <c r="Y11" s="132">
        <v>1504</v>
      </c>
      <c r="Z11" s="11">
        <v>1616.47</v>
      </c>
      <c r="AA11" s="28">
        <f t="shared" si="3"/>
        <v>112.47000000000003</v>
      </c>
      <c r="AB11" s="13">
        <f t="shared" si="4"/>
        <v>1.074780585106383</v>
      </c>
      <c r="AC11" s="30"/>
      <c r="AD11" s="88"/>
      <c r="AE11" s="95">
        <f t="shared" si="14"/>
        <v>1682.5433333333333</v>
      </c>
      <c r="AF11" s="14">
        <f t="shared" si="5"/>
        <v>99.210000000000036</v>
      </c>
      <c r="AG11" s="15">
        <f t="shared" si="6"/>
        <v>1.2538748641515292</v>
      </c>
      <c r="AH11" s="15">
        <f t="shared" si="7"/>
        <v>1.0626589473684211</v>
      </c>
      <c r="AI11" s="39"/>
    </row>
    <row r="12" spans="1:36" x14ac:dyDescent="0.25">
      <c r="A12" s="9" t="s">
        <v>9</v>
      </c>
      <c r="B12" s="51">
        <v>3213.5533333333333</v>
      </c>
      <c r="C12" s="10">
        <v>2742.7999999999997</v>
      </c>
      <c r="D12" s="10">
        <v>3027.9666666666667</v>
      </c>
      <c r="E12" s="10">
        <v>3073.0866666666666</v>
      </c>
      <c r="F12" s="56">
        <v>2994.41</v>
      </c>
      <c r="G12" s="56">
        <v>3147.3933333333334</v>
      </c>
      <c r="H12" s="34">
        <f t="shared" si="0"/>
        <v>2800.6852250000002</v>
      </c>
      <c r="I12" s="103">
        <f t="shared" si="1"/>
        <v>3304.6433333333334</v>
      </c>
      <c r="J12" s="109">
        <v>102.63</v>
      </c>
      <c r="K12" s="41">
        <v>78.930000000000007</v>
      </c>
      <c r="L12" s="29">
        <f t="shared" si="2"/>
        <v>23.699999999999989</v>
      </c>
      <c r="M12" s="110">
        <f t="shared" si="8"/>
        <v>0.76907337035954404</v>
      </c>
      <c r="N12" s="123">
        <v>3380</v>
      </c>
      <c r="O12" s="56">
        <v>3547.18</v>
      </c>
      <c r="P12" s="57">
        <f t="shared" si="9"/>
        <v>167.17999999999984</v>
      </c>
      <c r="Q12" s="46">
        <f t="shared" si="10"/>
        <v>3006.2350499999998</v>
      </c>
      <c r="R12" s="12">
        <f t="shared" si="11"/>
        <v>1.0494615384615384</v>
      </c>
      <c r="S12" s="78">
        <v>1943.73</v>
      </c>
      <c r="T12" s="124">
        <v>0.61705714285714286</v>
      </c>
      <c r="U12" s="139">
        <v>3264</v>
      </c>
      <c r="V12" s="11">
        <v>3647.4</v>
      </c>
      <c r="W12" s="80">
        <f t="shared" si="12"/>
        <v>383.40000000000009</v>
      </c>
      <c r="X12" s="140">
        <f t="shared" si="13"/>
        <v>1.1174632352941176</v>
      </c>
      <c r="Y12" s="132">
        <v>3191</v>
      </c>
      <c r="Z12" s="11">
        <v>3618.18</v>
      </c>
      <c r="AA12" s="28">
        <f t="shared" si="3"/>
        <v>427.17999999999984</v>
      </c>
      <c r="AB12" s="13">
        <f t="shared" si="4"/>
        <v>1.1338702601065496</v>
      </c>
      <c r="AC12" s="30"/>
      <c r="AD12" s="88"/>
      <c r="AE12" s="95">
        <f t="shared" si="14"/>
        <v>3630.5633333333335</v>
      </c>
      <c r="AF12" s="14">
        <f t="shared" si="5"/>
        <v>325.92000000000007</v>
      </c>
      <c r="AG12" s="15">
        <f t="shared" si="6"/>
        <v>1.2963125241371363</v>
      </c>
      <c r="AH12" s="15">
        <f t="shared" si="7"/>
        <v>1.0986248642062231</v>
      </c>
      <c r="AI12" s="39"/>
    </row>
    <row r="13" spans="1:36" x14ac:dyDescent="0.25">
      <c r="A13" s="9" t="s">
        <v>10</v>
      </c>
      <c r="B13" s="51">
        <v>5653.5466666666662</v>
      </c>
      <c r="C13" s="10">
        <v>5284.2766666666676</v>
      </c>
      <c r="D13" s="10">
        <v>5596.7566666666671</v>
      </c>
      <c r="E13" s="10">
        <v>5927.3399999999992</v>
      </c>
      <c r="F13" s="56">
        <v>6404.6033333333326</v>
      </c>
      <c r="G13" s="56">
        <v>7145.0400000000009</v>
      </c>
      <c r="H13" s="34">
        <f t="shared" si="0"/>
        <v>6448.83655</v>
      </c>
      <c r="I13" s="103">
        <f t="shared" si="1"/>
        <v>7609.246666666666</v>
      </c>
      <c r="J13" s="109">
        <v>13.4</v>
      </c>
      <c r="K13" s="41">
        <v>10.74</v>
      </c>
      <c r="L13" s="29">
        <f t="shared" si="2"/>
        <v>2.66</v>
      </c>
      <c r="M13" s="110">
        <f t="shared" si="8"/>
        <v>0.80149253731343284</v>
      </c>
      <c r="N13" s="123">
        <v>7994</v>
      </c>
      <c r="O13" s="56">
        <v>8677.3700000000008</v>
      </c>
      <c r="P13" s="57">
        <f t="shared" si="9"/>
        <v>683.3700000000008</v>
      </c>
      <c r="Q13" s="46">
        <f t="shared" si="10"/>
        <v>7354.0710750000007</v>
      </c>
      <c r="R13" s="12">
        <f t="shared" si="11"/>
        <v>1.0854853640230173</v>
      </c>
      <c r="S13" s="78">
        <v>4932.5200000000004</v>
      </c>
      <c r="T13" s="124">
        <v>0.69120668152071862</v>
      </c>
      <c r="U13" s="139">
        <v>7548</v>
      </c>
      <c r="V13" s="11">
        <v>8296.7199999999993</v>
      </c>
      <c r="W13" s="80">
        <f t="shared" si="12"/>
        <v>748.71999999999935</v>
      </c>
      <c r="X13" s="140">
        <f t="shared" si="13"/>
        <v>1.0991944886062532</v>
      </c>
      <c r="Y13" s="132">
        <v>7275</v>
      </c>
      <c r="Z13" s="11">
        <v>8068.97</v>
      </c>
      <c r="AA13" s="28">
        <f t="shared" si="3"/>
        <v>793.97000000000025</v>
      </c>
      <c r="AB13" s="13">
        <f t="shared" si="4"/>
        <v>1.1091367697594503</v>
      </c>
      <c r="AC13" s="30"/>
      <c r="AD13" s="88"/>
      <c r="AE13" s="95">
        <f t="shared" si="14"/>
        <v>8351.2666666666682</v>
      </c>
      <c r="AF13" s="14">
        <f t="shared" si="5"/>
        <v>742.02000000000226</v>
      </c>
      <c r="AG13" s="15">
        <f t="shared" si="6"/>
        <v>1.2950036183917033</v>
      </c>
      <c r="AH13" s="15">
        <f t="shared" si="7"/>
        <v>1.0975155665869687</v>
      </c>
      <c r="AI13" s="39"/>
    </row>
    <row r="14" spans="1:36" x14ac:dyDescent="0.25">
      <c r="A14" s="9" t="s">
        <v>18</v>
      </c>
      <c r="B14" s="51"/>
      <c r="C14" s="10"/>
      <c r="D14" s="10"/>
      <c r="E14" s="10"/>
      <c r="F14" s="56">
        <v>38.766666666666673</v>
      </c>
      <c r="G14" s="56">
        <v>41.376666666666665</v>
      </c>
      <c r="H14" s="34">
        <f t="shared" si="0"/>
        <v>37.854999999999997</v>
      </c>
      <c r="I14" s="103">
        <f t="shared" si="1"/>
        <v>44.666666666666664</v>
      </c>
      <c r="J14" s="109">
        <v>0</v>
      </c>
      <c r="K14" s="41">
        <v>0</v>
      </c>
      <c r="L14" s="29">
        <f t="shared" si="2"/>
        <v>0</v>
      </c>
      <c r="M14" s="110"/>
      <c r="N14" s="123">
        <v>56</v>
      </c>
      <c r="O14" s="56">
        <v>45.6</v>
      </c>
      <c r="P14" s="57">
        <f t="shared" si="9"/>
        <v>-10.399999999999999</v>
      </c>
      <c r="Q14" s="46">
        <f t="shared" si="10"/>
        <v>38.646000000000001</v>
      </c>
      <c r="R14" s="12">
        <f t="shared" si="11"/>
        <v>0.81428571428571428</v>
      </c>
      <c r="S14" s="78">
        <v>17.73</v>
      </c>
      <c r="T14" s="124">
        <v>0.35460000000000003</v>
      </c>
      <c r="U14" s="139">
        <v>39</v>
      </c>
      <c r="V14" s="11">
        <v>39.200000000000003</v>
      </c>
      <c r="W14" s="80">
        <f t="shared" si="12"/>
        <v>0.20000000000000284</v>
      </c>
      <c r="X14" s="140">
        <f t="shared" si="13"/>
        <v>1.0051282051282051</v>
      </c>
      <c r="Y14" s="132">
        <v>39</v>
      </c>
      <c r="Z14" s="11">
        <v>38.17</v>
      </c>
      <c r="AA14" s="28">
        <f t="shared" si="3"/>
        <v>-0.82999999999999829</v>
      </c>
      <c r="AB14" s="13">
        <f t="shared" si="4"/>
        <v>0.97871794871794882</v>
      </c>
      <c r="AC14" s="30"/>
      <c r="AD14" s="88"/>
      <c r="AE14" s="95">
        <f t="shared" si="14"/>
        <v>40.99</v>
      </c>
      <c r="AF14" s="14">
        <f t="shared" si="5"/>
        <v>-3.6766666666666623</v>
      </c>
      <c r="AG14" s="15">
        <f t="shared" si="6"/>
        <v>1.0828160084533087</v>
      </c>
      <c r="AH14" s="15">
        <f t="shared" si="7"/>
        <v>0.91768656716417918</v>
      </c>
      <c r="AI14" s="39"/>
    </row>
    <row r="15" spans="1:36" x14ac:dyDescent="0.25">
      <c r="A15" s="9" t="s">
        <v>17</v>
      </c>
      <c r="B15" s="51">
        <v>106.65666666666668</v>
      </c>
      <c r="C15" s="10">
        <v>103.35666666666667</v>
      </c>
      <c r="D15" s="10">
        <v>131.75666666666666</v>
      </c>
      <c r="E15" s="10">
        <v>156.09</v>
      </c>
      <c r="F15" s="56">
        <v>93.643333333333331</v>
      </c>
      <c r="G15" s="56">
        <v>97.100000000000009</v>
      </c>
      <c r="H15" s="34">
        <f t="shared" si="0"/>
        <v>86.445000000000007</v>
      </c>
      <c r="I15" s="103">
        <f t="shared" si="1"/>
        <v>102</v>
      </c>
      <c r="J15" s="109">
        <v>1.77</v>
      </c>
      <c r="K15" s="41">
        <v>0</v>
      </c>
      <c r="L15" s="29">
        <f t="shared" si="2"/>
        <v>1.77</v>
      </c>
      <c r="M15" s="110">
        <f t="shared" si="8"/>
        <v>0</v>
      </c>
      <c r="N15" s="123">
        <v>168</v>
      </c>
      <c r="O15" s="56">
        <v>189.08</v>
      </c>
      <c r="P15" s="57">
        <f t="shared" si="9"/>
        <v>21.080000000000013</v>
      </c>
      <c r="Q15" s="46">
        <f t="shared" si="10"/>
        <v>160.24530000000001</v>
      </c>
      <c r="R15" s="12">
        <f t="shared" si="11"/>
        <v>1.1254761904761905</v>
      </c>
      <c r="S15" s="78">
        <v>24.43</v>
      </c>
      <c r="T15" s="124">
        <v>0.13572222222222222</v>
      </c>
      <c r="U15" s="139">
        <v>70</v>
      </c>
      <c r="V15" s="97">
        <v>85.62</v>
      </c>
      <c r="W15" s="80">
        <f t="shared" si="12"/>
        <v>15.620000000000005</v>
      </c>
      <c r="X15" s="140">
        <f t="shared" si="13"/>
        <v>1.2231428571428573</v>
      </c>
      <c r="Y15" s="132">
        <v>68</v>
      </c>
      <c r="Z15" s="11">
        <v>82.53</v>
      </c>
      <c r="AA15" s="28">
        <f t="shared" si="3"/>
        <v>14.530000000000001</v>
      </c>
      <c r="AB15" s="13">
        <f t="shared" si="4"/>
        <v>1.2136764705882352</v>
      </c>
      <c r="AC15" s="30"/>
      <c r="AD15" s="88"/>
      <c r="AE15" s="95">
        <f t="shared" si="14"/>
        <v>119.07666666666667</v>
      </c>
      <c r="AF15" s="14">
        <f t="shared" si="5"/>
        <v>17.076666666666668</v>
      </c>
      <c r="AG15" s="15">
        <f t="shared" si="6"/>
        <v>1.377484720535215</v>
      </c>
      <c r="AH15" s="15">
        <f t="shared" si="7"/>
        <v>1.1674183006535948</v>
      </c>
      <c r="AI15" s="39"/>
    </row>
    <row r="16" spans="1:36" x14ac:dyDescent="0.25">
      <c r="A16" s="3" t="s">
        <v>11</v>
      </c>
      <c r="B16" s="52">
        <v>18241.293333333299</v>
      </c>
      <c r="C16" s="16">
        <v>15842.02</v>
      </c>
      <c r="D16" s="16">
        <v>17280.903333333332</v>
      </c>
      <c r="E16" s="16">
        <v>17726.666666666668</v>
      </c>
      <c r="F16" s="16">
        <v>18308.533333333333</v>
      </c>
      <c r="G16" s="16">
        <v>20181.509999999998</v>
      </c>
      <c r="H16" s="35">
        <f>SUM(H8:H15)</f>
        <v>18070.380874999999</v>
      </c>
      <c r="I16" s="104">
        <f>SUM(I8:I15)</f>
        <v>21321.983333333334</v>
      </c>
      <c r="J16" s="111">
        <v>569.38</v>
      </c>
      <c r="K16" s="42">
        <f>SUM(K8:K15)</f>
        <v>727.95</v>
      </c>
      <c r="L16" s="17">
        <f t="shared" si="2"/>
        <v>-158.57000000000005</v>
      </c>
      <c r="M16" s="110">
        <f t="shared" si="8"/>
        <v>1.278495907829569</v>
      </c>
      <c r="N16" s="112">
        <v>22205</v>
      </c>
      <c r="O16" s="42">
        <f>SUM(O8:O15)</f>
        <v>23351.11</v>
      </c>
      <c r="P16" s="58">
        <f t="shared" si="9"/>
        <v>1146.1100000000006</v>
      </c>
      <c r="Q16" s="47">
        <f>SUM(Q8:Q15)</f>
        <v>19790.065725</v>
      </c>
      <c r="R16" s="18">
        <f t="shared" si="11"/>
        <v>1.0516149515874804</v>
      </c>
      <c r="S16" s="79">
        <v>12548.83</v>
      </c>
      <c r="T16" s="125">
        <v>0.61407138187071564</v>
      </c>
      <c r="U16" s="141">
        <f>SUM(U8:U15)</f>
        <v>21094</v>
      </c>
      <c r="V16" s="42">
        <f>SUM(V8:V15)</f>
        <v>22377.949999999997</v>
      </c>
      <c r="W16" s="82">
        <f t="shared" si="12"/>
        <v>1283.9499999999971</v>
      </c>
      <c r="X16" s="142">
        <f t="shared" si="13"/>
        <v>1.0608680193419928</v>
      </c>
      <c r="Y16" s="133">
        <f>SUM(Y8:Y15)</f>
        <v>19939</v>
      </c>
      <c r="Z16" s="42">
        <f>SUM(Z8:Z15)</f>
        <v>21352.1</v>
      </c>
      <c r="AA16" s="16">
        <f t="shared" si="3"/>
        <v>1413.0999999999985</v>
      </c>
      <c r="AB16" s="19">
        <f t="shared" si="4"/>
        <v>1.0708711570289382</v>
      </c>
      <c r="AC16" s="31"/>
      <c r="AD16" s="89"/>
      <c r="AE16" s="96">
        <f t="shared" si="14"/>
        <v>22603.036666666663</v>
      </c>
      <c r="AF16" s="20">
        <f t="shared" si="5"/>
        <v>1281.0533333333296</v>
      </c>
      <c r="AG16" s="21">
        <f t="shared" si="6"/>
        <v>1.2508334397056069</v>
      </c>
      <c r="AH16" s="21">
        <f t="shared" si="7"/>
        <v>1.0600813401505018</v>
      </c>
      <c r="AI16" s="39"/>
      <c r="AJ16">
        <f>I16/H16</f>
        <v>1.1799410029498525</v>
      </c>
    </row>
    <row r="17" spans="1:35" ht="1.5" customHeight="1" x14ac:dyDescent="0.25">
      <c r="A17" s="3"/>
      <c r="B17" s="22"/>
      <c r="C17" s="22"/>
      <c r="D17" s="16"/>
      <c r="E17" s="16"/>
      <c r="F17" s="16"/>
      <c r="G17" s="16"/>
      <c r="H17" s="34"/>
      <c r="I17" s="103"/>
      <c r="J17" s="112"/>
      <c r="K17" s="42"/>
      <c r="L17" s="17"/>
      <c r="M17" s="110"/>
      <c r="N17" s="112"/>
      <c r="O17" s="16"/>
      <c r="P17" s="57"/>
      <c r="Q17" s="47"/>
      <c r="R17" s="12"/>
      <c r="S17" s="78"/>
      <c r="T17" s="124"/>
      <c r="U17" s="141"/>
      <c r="V17" s="16"/>
      <c r="W17" s="82"/>
      <c r="X17" s="142"/>
      <c r="Y17" s="133"/>
      <c r="Z17" s="16"/>
      <c r="AA17" s="16"/>
      <c r="AB17" s="13"/>
      <c r="AC17" s="30"/>
      <c r="AD17" s="88"/>
      <c r="AE17" s="95"/>
      <c r="AF17" s="14"/>
      <c r="AG17" s="21"/>
      <c r="AH17" s="15"/>
    </row>
    <row r="18" spans="1:35" x14ac:dyDescent="0.25">
      <c r="A18" s="3" t="s">
        <v>12</v>
      </c>
      <c r="B18" s="22"/>
      <c r="C18" s="22"/>
      <c r="D18" s="16"/>
      <c r="E18" s="16">
        <v>17209.986666666668</v>
      </c>
      <c r="F18" s="16">
        <v>17702.440000000002</v>
      </c>
      <c r="G18" s="16">
        <v>19216.706666666665</v>
      </c>
      <c r="H18" s="36">
        <f>H16-H19</f>
        <v>17289.451999999997</v>
      </c>
      <c r="I18" s="104">
        <f>(K18+ N18+U18+Y18)/3</f>
        <v>20400.533333333333</v>
      </c>
      <c r="J18" s="113">
        <v>540.27</v>
      </c>
      <c r="K18" s="43">
        <f>K16-K19</f>
        <v>667.6</v>
      </c>
      <c r="L18" s="17">
        <f>J18-K18</f>
        <v>-127.33000000000004</v>
      </c>
      <c r="M18" s="110">
        <f t="shared" si="8"/>
        <v>1.2356784570677626</v>
      </c>
      <c r="N18" s="112">
        <v>21246</v>
      </c>
      <c r="O18" s="43">
        <f>O16-O19</f>
        <v>22095.29</v>
      </c>
      <c r="P18" s="58">
        <f t="shared" si="9"/>
        <v>849.29000000000087</v>
      </c>
      <c r="Q18" s="48">
        <f>Q16-Q19</f>
        <v>18725.758275</v>
      </c>
      <c r="R18" s="18">
        <f t="shared" si="11"/>
        <v>1.0399741127741693</v>
      </c>
      <c r="S18" s="79">
        <v>12282.74</v>
      </c>
      <c r="T18" s="125">
        <v>0.62303208803643062</v>
      </c>
      <c r="U18" s="143">
        <f>U16-U19</f>
        <v>20200</v>
      </c>
      <c r="V18" s="43">
        <f>V16-V19</f>
        <v>21259.589999999997</v>
      </c>
      <c r="W18" s="83">
        <f t="shared" si="12"/>
        <v>1059.5899999999965</v>
      </c>
      <c r="X18" s="142">
        <f t="shared" si="13"/>
        <v>1.0524549504950493</v>
      </c>
      <c r="Y18" s="118">
        <f>Y16-Y19</f>
        <v>19088</v>
      </c>
      <c r="Z18" s="43">
        <f>Z16-Z19</f>
        <v>20325.309999999998</v>
      </c>
      <c r="AA18" s="16">
        <f>Z18-Y18</f>
        <v>1237.3099999999977</v>
      </c>
      <c r="AB18" s="19">
        <f>Z18/Y18</f>
        <v>1.0648213537300921</v>
      </c>
      <c r="AC18" s="31"/>
      <c r="AD18" s="89"/>
      <c r="AE18" s="96">
        <f t="shared" si="14"/>
        <v>21449.263333333332</v>
      </c>
      <c r="AF18" s="20">
        <f>+AE18-I18</f>
        <v>1048.7299999999996</v>
      </c>
      <c r="AG18" s="21">
        <f>AE18/H18</f>
        <v>1.2405982175336348</v>
      </c>
      <c r="AH18" s="21">
        <f>AE18/I18</f>
        <v>1.0514069893597553</v>
      </c>
      <c r="AI18" s="39"/>
    </row>
    <row r="19" spans="1:35" ht="15.75" thickBot="1" x14ac:dyDescent="0.3">
      <c r="A19" s="3" t="s">
        <v>13</v>
      </c>
      <c r="B19" s="53"/>
      <c r="C19" s="54"/>
      <c r="D19" s="55"/>
      <c r="E19" s="55">
        <v>516.67999999999995</v>
      </c>
      <c r="F19" s="16">
        <v>606.09333333333336</v>
      </c>
      <c r="G19" s="16">
        <v>964.80333333333328</v>
      </c>
      <c r="H19" s="35">
        <f>I19*0.8475</f>
        <v>780.92887499999995</v>
      </c>
      <c r="I19" s="104">
        <f>(K19+ N19+U19+Y19)/3</f>
        <v>921.44999999999993</v>
      </c>
      <c r="J19" s="114">
        <v>29.11</v>
      </c>
      <c r="K19" s="115">
        <v>60.35</v>
      </c>
      <c r="L19" s="116">
        <f>J19-K19</f>
        <v>-31.240000000000002</v>
      </c>
      <c r="M19" s="117">
        <f t="shared" si="8"/>
        <v>2.0731707317073171</v>
      </c>
      <c r="N19" s="114">
        <v>959</v>
      </c>
      <c r="O19" s="115">
        <v>1255.82</v>
      </c>
      <c r="P19" s="126">
        <f t="shared" si="9"/>
        <v>296.81999999999994</v>
      </c>
      <c r="Q19" s="127">
        <f>O19*0.8475</f>
        <v>1064.30745</v>
      </c>
      <c r="R19" s="128">
        <f t="shared" si="11"/>
        <v>1.3095099061522419</v>
      </c>
      <c r="S19" s="129">
        <v>266.08999999999997</v>
      </c>
      <c r="T19" s="130">
        <v>0.3690568654646324</v>
      </c>
      <c r="U19" s="144">
        <v>894</v>
      </c>
      <c r="V19" s="115">
        <v>1118.3600000000001</v>
      </c>
      <c r="W19" s="145">
        <f t="shared" si="12"/>
        <v>224.36000000000013</v>
      </c>
      <c r="X19" s="146">
        <f t="shared" si="13"/>
        <v>1.2509619686800897</v>
      </c>
      <c r="Y19" s="134">
        <v>851</v>
      </c>
      <c r="Z19" s="55">
        <v>1026.79</v>
      </c>
      <c r="AA19" s="55">
        <f>Z19-Y19</f>
        <v>175.78999999999996</v>
      </c>
      <c r="AB19" s="90">
        <f>Z19/Y19</f>
        <v>1.2065687426556992</v>
      </c>
      <c r="AC19" s="91"/>
      <c r="AD19" s="92"/>
      <c r="AE19" s="96">
        <f t="shared" si="14"/>
        <v>1153.7733333333333</v>
      </c>
      <c r="AF19" s="20">
        <f>+AE19-I19</f>
        <v>232.32333333333338</v>
      </c>
      <c r="AG19" s="21">
        <f>AE19/H19</f>
        <v>1.477437152433803</v>
      </c>
      <c r="AH19" s="21">
        <f>AE19/I19</f>
        <v>1.2521279866876482</v>
      </c>
      <c r="AI19" s="39"/>
    </row>
    <row r="20" spans="1:35" ht="15.75" thickTop="1" x14ac:dyDescent="0.25"/>
    <row r="21" spans="1:35" x14ac:dyDescent="0.25">
      <c r="A21" s="65" t="s">
        <v>40</v>
      </c>
      <c r="N21" s="37"/>
      <c r="O21" s="73"/>
    </row>
    <row r="22" spans="1:35" x14ac:dyDescent="0.25">
      <c r="A22" s="65"/>
      <c r="O22" s="37"/>
    </row>
    <row r="23" spans="1:35" x14ac:dyDescent="0.25">
      <c r="A23" s="66" t="s">
        <v>41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1:35" ht="15" customHeight="1" x14ac:dyDescent="0.25">
      <c r="A24" s="84" t="s">
        <v>39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1:35" x14ac:dyDescent="0.25">
      <c r="A25" s="84"/>
      <c r="B25" s="85"/>
      <c r="C25" s="85"/>
      <c r="D25" s="85"/>
      <c r="E25" s="85"/>
      <c r="F25" s="74"/>
      <c r="G25" s="74"/>
      <c r="H25" s="74"/>
      <c r="I25" s="74"/>
      <c r="K25" s="86"/>
      <c r="R25" s="38"/>
      <c r="S25" s="38"/>
      <c r="T25" s="38"/>
      <c r="V25" s="38"/>
      <c r="W25" s="38"/>
      <c r="X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5" x14ac:dyDescent="0.25">
      <c r="R26" s="38"/>
      <c r="S26" s="38"/>
      <c r="T26" s="38"/>
      <c r="V26" s="38"/>
      <c r="W26" s="38"/>
      <c r="X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5" x14ac:dyDescent="0.25">
      <c r="R27" s="38"/>
      <c r="S27" s="38"/>
      <c r="T27" s="38"/>
      <c r="V27" s="38"/>
      <c r="W27" s="38"/>
      <c r="X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5" x14ac:dyDescent="0.25">
      <c r="R28" s="38"/>
      <c r="S28" s="38"/>
      <c r="T28" s="38"/>
      <c r="V28" s="38"/>
      <c r="W28" s="38"/>
      <c r="X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5" x14ac:dyDescent="0.25">
      <c r="R29" s="38"/>
      <c r="AH29" s="38"/>
    </row>
    <row r="31" spans="1:35" x14ac:dyDescent="0.25">
      <c r="R31" s="38"/>
      <c r="AH31" s="38"/>
    </row>
    <row r="32" spans="1:35" x14ac:dyDescent="0.25">
      <c r="Q32" s="37"/>
      <c r="R32" s="38"/>
      <c r="U32" s="37"/>
      <c r="Y32" s="37"/>
      <c r="AH32" s="38"/>
    </row>
    <row r="33" spans="17:34" x14ac:dyDescent="0.25">
      <c r="Q33" s="37"/>
      <c r="R33" s="38"/>
      <c r="U33" s="37"/>
      <c r="Y33" s="37"/>
      <c r="AH33" s="38"/>
    </row>
    <row r="34" spans="17:34" x14ac:dyDescent="0.25">
      <c r="Q34" s="37"/>
      <c r="R34" s="38"/>
      <c r="U34" s="37"/>
      <c r="Y34" s="37"/>
      <c r="AH34" s="38"/>
    </row>
    <row r="35" spans="17:34" x14ac:dyDescent="0.25">
      <c r="Q35" s="37"/>
      <c r="U35" s="37"/>
      <c r="Y35" s="37"/>
    </row>
    <row r="36" spans="17:34" x14ac:dyDescent="0.25">
      <c r="Q36" s="37"/>
      <c r="U36" s="37"/>
      <c r="Y36" s="37"/>
    </row>
    <row r="37" spans="17:34" x14ac:dyDescent="0.25">
      <c r="Q37" s="37"/>
      <c r="U37" s="37"/>
      <c r="Y37" s="37"/>
    </row>
    <row r="38" spans="17:34" x14ac:dyDescent="0.25">
      <c r="Q38" s="37"/>
      <c r="U38" s="37"/>
      <c r="Y38" s="37"/>
    </row>
    <row r="39" spans="17:34" x14ac:dyDescent="0.25">
      <c r="Q39" s="37"/>
      <c r="U39" s="37"/>
      <c r="Y39" s="37"/>
    </row>
    <row r="40" spans="17:34" x14ac:dyDescent="0.25">
      <c r="Q40" s="37"/>
      <c r="U40" s="37"/>
      <c r="Y40" s="37"/>
    </row>
  </sheetData>
  <mergeCells count="12">
    <mergeCell ref="N5:T5"/>
    <mergeCell ref="S6:T6"/>
    <mergeCell ref="J4:M4"/>
    <mergeCell ref="J5:M5"/>
    <mergeCell ref="Y5:AD5"/>
    <mergeCell ref="N4:R4"/>
    <mergeCell ref="U4:X4"/>
    <mergeCell ref="AE5:AH5"/>
    <mergeCell ref="Y4:AD4"/>
    <mergeCell ref="AE4:AH4"/>
    <mergeCell ref="U5:V5"/>
    <mergeCell ref="AC6:AD6"/>
  </mergeCells>
  <pageMargins left="0.45" right="0.2" top="0.75" bottom="0.75" header="0.3" footer="0.3"/>
  <pageSetup orientation="landscape" r:id="rId1"/>
  <headerFooter>
    <oddHeader>&amp;LDaily Enrollment Report&amp;CFall 2015&amp;R&amp;D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AutoBVT</cp:lastModifiedBy>
  <cp:lastPrinted>2015-11-03T21:13:36Z</cp:lastPrinted>
  <dcterms:created xsi:type="dcterms:W3CDTF">2011-11-18T18:43:43Z</dcterms:created>
  <dcterms:modified xsi:type="dcterms:W3CDTF">2020-11-19T00:12:38Z</dcterms:modified>
</cp:coreProperties>
</file>