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65401" windowWidth="19440" windowHeight="10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<sst xmlns="http://schemas.openxmlformats.org/spreadsheetml/2006/main" count="58" uniqueCount="45">
  <si>
    <t>FINAL</t>
  </si>
  <si>
    <t>QTR FTES</t>
  </si>
  <si>
    <t>CY FTES</t>
  </si>
  <si>
    <t>08/09 CY FTES FINAL</t>
  </si>
  <si>
    <t>10/11 CY FTES FINAL</t>
  </si>
  <si>
    <t>TARGET</t>
  </si>
  <si>
    <t>FTES ACTUAL - INIT TARGET</t>
  </si>
  <si>
    <t>% ACTUAL/ INIT TARGET</t>
  </si>
  <si>
    <t>DIFF (CALC - TARGET)</t>
  </si>
  <si>
    <t>A/L</t>
  </si>
  <si>
    <t>B/E</t>
  </si>
  <si>
    <t>CCOE</t>
  </si>
  <si>
    <t>ECST</t>
  </si>
  <si>
    <t>H/HS</t>
  </si>
  <si>
    <t>N/SS</t>
  </si>
  <si>
    <t>TOTAL</t>
  </si>
  <si>
    <t>RESIDENT FTES</t>
  </si>
  <si>
    <t>NON-RESIDENT FTES</t>
  </si>
  <si>
    <t>COLLEGE</t>
  </si>
  <si>
    <t>% OF ORIGINAL TARGET</t>
  </si>
  <si>
    <t>CALC to date</t>
  </si>
  <si>
    <t>11/12 CY FTES FINAL</t>
  </si>
  <si>
    <t>SUMMER 2013</t>
  </si>
  <si>
    <t>FALL 2013</t>
  </si>
  <si>
    <t>WINTER 2014</t>
  </si>
  <si>
    <t>SPRING 2014</t>
  </si>
  <si>
    <t>FTES EXTENDED EDUCATION</t>
  </si>
  <si>
    <t>FTES TOTAL</t>
  </si>
  <si>
    <t>OTHER*</t>
  </si>
  <si>
    <t>ACTUAL AS OF 07/16/13</t>
  </si>
  <si>
    <t>SAME POINT SUM '12 07/17/12</t>
  </si>
  <si>
    <t>HNR</t>
  </si>
  <si>
    <r>
      <rPr>
        <vertAlign val="superscript"/>
        <sz val="11"/>
        <color indexed="8"/>
        <rFont val="Calibri"/>
        <family val="2"/>
      </rPr>
      <t>*</t>
    </r>
    <r>
      <rPr>
        <sz val="11"/>
        <color theme="1"/>
        <rFont val="Calibri"/>
        <family val="2"/>
      </rPr>
      <t>Includes courses with in the following subjects: UNIV, ATHL, and LIBR</t>
    </r>
  </si>
  <si>
    <t>12/13 CY FTES FINAL</t>
  </si>
  <si>
    <t>13/14 CY FTES TARGET Original</t>
  </si>
  <si>
    <t>Percent of original</t>
  </si>
  <si>
    <t>REVISED TARGET</t>
  </si>
  <si>
    <t>13/14 CY FTES TARGET Revised</t>
  </si>
  <si>
    <t>ORIGINAL TARGET</t>
  </si>
  <si>
    <t>SAME POINT FALL '12 10/15/12</t>
  </si>
  <si>
    <t>ACTUAL AS OF 10/16/13</t>
  </si>
  <si>
    <t>ACTUAL AS OF 01/28/14</t>
  </si>
  <si>
    <t>SAME POINT WIN '13 01/29/13</t>
  </si>
  <si>
    <t>ACTUAL AS OF 04/22/14</t>
  </si>
  <si>
    <t>SAME POINT SPR '13 04/23/13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</si>
</sst>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0" fontId="4" fillId="0" borderId="0" xfId="55" applyFont="1" applyBorder="1" applyAlignment="1">
      <alignment/>
      <protection/>
    </xf>
    <xf numFmtId="43" fontId="5" fillId="0" borderId="0" xfId="42" applyFont="1" applyBorder="1" applyAlignment="1">
      <alignment/>
    </xf>
    <xf numFmtId="43" fontId="4" fillId="0" borderId="0" xfId="42" applyFont="1" applyBorder="1" applyAlignment="1">
      <alignment/>
    </xf>
    <xf numFmtId="0" fontId="4" fillId="0" borderId="10" xfId="55" applyFont="1" applyBorder="1" applyAlignment="1">
      <alignment/>
      <protection/>
    </xf>
    <xf numFmtId="0" fontId="6" fillId="0" borderId="10" xfId="55" applyFont="1" applyBorder="1" applyAlignment="1">
      <alignment/>
      <protection/>
    </xf>
    <xf numFmtId="164" fontId="3" fillId="0" borderId="10" xfId="42" applyNumberFormat="1" applyFont="1" applyFill="1" applyBorder="1" applyAlignment="1">
      <alignment/>
    </xf>
    <xf numFmtId="43" fontId="3" fillId="0" borderId="10" xfId="42" applyFont="1" applyFill="1" applyBorder="1" applyAlignment="1">
      <alignment/>
    </xf>
    <xf numFmtId="6" fontId="3" fillId="0" borderId="10" xfId="55" applyNumberFormat="1" applyFont="1" applyFill="1" applyBorder="1" applyAlignment="1">
      <alignment/>
      <protection/>
    </xf>
    <xf numFmtId="0" fontId="6" fillId="0" borderId="10" xfId="55" applyFont="1" applyFill="1" applyBorder="1" applyAlignment="1">
      <alignment wrapText="1"/>
      <protection/>
    </xf>
    <xf numFmtId="0" fontId="6" fillId="33" borderId="10" xfId="55" applyFont="1" applyFill="1" applyBorder="1" applyAlignment="1">
      <alignment/>
      <protection/>
    </xf>
    <xf numFmtId="41" fontId="6" fillId="0" borderId="10" xfId="55" applyNumberFormat="1" applyFont="1" applyFill="1" applyBorder="1" applyAlignment="1">
      <alignment wrapText="1"/>
      <protection/>
    </xf>
    <xf numFmtId="0" fontId="6" fillId="34" borderId="10" xfId="55" applyFont="1" applyFill="1" applyBorder="1" applyAlignment="1">
      <alignment wrapText="1"/>
      <protection/>
    </xf>
    <xf numFmtId="0" fontId="6" fillId="35" borderId="10" xfId="55" applyFont="1" applyFill="1" applyBorder="1" applyAlignment="1">
      <alignment wrapText="1"/>
      <protection/>
    </xf>
    <xf numFmtId="164" fontId="3" fillId="36" borderId="10" xfId="42" applyNumberFormat="1" applyFont="1" applyFill="1" applyBorder="1" applyAlignment="1">
      <alignment wrapText="1"/>
    </xf>
    <xf numFmtId="0" fontId="3" fillId="36" borderId="10" xfId="55" applyFont="1" applyFill="1" applyBorder="1" applyAlignment="1">
      <alignment wrapText="1"/>
      <protection/>
    </xf>
    <xf numFmtId="165" fontId="3" fillId="36" borderId="10" xfId="58" applyNumberFormat="1" applyFont="1" applyFill="1" applyBorder="1" applyAlignment="1">
      <alignment wrapText="1"/>
    </xf>
    <xf numFmtId="0" fontId="3" fillId="0" borderId="10" xfId="55" applyFont="1" applyFill="1" applyBorder="1" applyAlignment="1">
      <alignment/>
      <protection/>
    </xf>
    <xf numFmtId="38" fontId="3" fillId="0" borderId="10" xfId="42" applyNumberFormat="1" applyFont="1" applyFill="1" applyBorder="1" applyAlignment="1">
      <alignment/>
    </xf>
    <xf numFmtId="38" fontId="3" fillId="0" borderId="10" xfId="55" applyNumberFormat="1" applyFont="1" applyFill="1" applyBorder="1" applyAlignment="1">
      <alignment/>
      <protection/>
    </xf>
    <xf numFmtId="165" fontId="3" fillId="33" borderId="10" xfId="58" applyNumberFormat="1" applyFont="1" applyFill="1" applyBorder="1" applyAlignment="1">
      <alignment/>
    </xf>
    <xf numFmtId="41" fontId="3" fillId="0" borderId="10" xfId="0" applyNumberFormat="1" applyFont="1" applyBorder="1" applyAlignment="1">
      <alignment/>
    </xf>
    <xf numFmtId="165" fontId="3" fillId="37" borderId="10" xfId="58" applyNumberFormat="1" applyFont="1" applyFill="1" applyBorder="1" applyAlignment="1">
      <alignment/>
    </xf>
    <xf numFmtId="165" fontId="3" fillId="34" borderId="10" xfId="58" applyNumberFormat="1" applyFont="1" applyFill="1" applyBorder="1" applyAlignment="1">
      <alignment/>
    </xf>
    <xf numFmtId="165" fontId="3" fillId="35" borderId="10" xfId="58" applyNumberFormat="1" applyFont="1" applyFill="1" applyBorder="1" applyAlignment="1">
      <alignment/>
    </xf>
    <xf numFmtId="38" fontId="3" fillId="36" borderId="10" xfId="55" applyNumberFormat="1" applyFont="1" applyFill="1" applyBorder="1" applyAlignment="1">
      <alignment/>
      <protection/>
    </xf>
    <xf numFmtId="165" fontId="3" fillId="36" borderId="10" xfId="58" applyNumberFormat="1" applyFont="1" applyFill="1" applyBorder="1" applyAlignment="1">
      <alignment/>
    </xf>
    <xf numFmtId="41" fontId="3" fillId="0" borderId="0" xfId="0" applyNumberFormat="1" applyFont="1" applyAlignment="1">
      <alignment/>
    </xf>
    <xf numFmtId="38" fontId="6" fillId="0" borderId="10" xfId="55" applyNumberFormat="1" applyFont="1" applyFill="1" applyBorder="1" applyAlignment="1">
      <alignment/>
      <protection/>
    </xf>
    <xf numFmtId="38" fontId="6" fillId="0" borderId="11" xfId="55" applyNumberFormat="1" applyFont="1" applyFill="1" applyBorder="1" applyAlignment="1">
      <alignment/>
      <protection/>
    </xf>
    <xf numFmtId="38" fontId="6" fillId="0" borderId="10" xfId="55" applyNumberFormat="1" applyFont="1" applyBorder="1" applyAlignment="1">
      <alignment/>
      <protection/>
    </xf>
    <xf numFmtId="165" fontId="6" fillId="33" borderId="10" xfId="58" applyNumberFormat="1" applyFont="1" applyFill="1" applyBorder="1" applyAlignment="1">
      <alignment/>
    </xf>
    <xf numFmtId="165" fontId="6" fillId="37" borderId="10" xfId="58" applyNumberFormat="1" applyFont="1" applyFill="1" applyBorder="1" applyAlignment="1">
      <alignment/>
    </xf>
    <xf numFmtId="165" fontId="6" fillId="34" borderId="10" xfId="58" applyNumberFormat="1" applyFont="1" applyFill="1" applyBorder="1" applyAlignment="1">
      <alignment/>
    </xf>
    <xf numFmtId="165" fontId="6" fillId="35" borderId="10" xfId="58" applyNumberFormat="1" applyFont="1" applyFill="1" applyBorder="1" applyAlignment="1">
      <alignment/>
    </xf>
    <xf numFmtId="38" fontId="6" fillId="36" borderId="10" xfId="55" applyNumberFormat="1" applyFont="1" applyFill="1" applyBorder="1" applyAlignment="1">
      <alignment/>
      <protection/>
    </xf>
    <xf numFmtId="165" fontId="6" fillId="36" borderId="10" xfId="58" applyNumberFormat="1" applyFont="1" applyFill="1" applyBorder="1" applyAlignment="1">
      <alignment/>
    </xf>
    <xf numFmtId="0" fontId="6" fillId="0" borderId="11" xfId="55" applyFont="1" applyBorder="1" applyAlignment="1">
      <alignment/>
      <protection/>
    </xf>
    <xf numFmtId="38" fontId="6" fillId="0" borderId="12" xfId="55" applyNumberFormat="1" applyFont="1" applyFill="1" applyBorder="1" applyAlignment="1">
      <alignment/>
      <protection/>
    </xf>
    <xf numFmtId="0" fontId="6" fillId="0" borderId="12" xfId="0" applyFont="1" applyBorder="1" applyAlignment="1">
      <alignment/>
    </xf>
    <xf numFmtId="0" fontId="6" fillId="0" borderId="12" xfId="0" applyFont="1" applyFill="1" applyBorder="1" applyAlignment="1">
      <alignment/>
    </xf>
    <xf numFmtId="0" fontId="5" fillId="0" borderId="0" xfId="55" applyFont="1" applyAlignment="1">
      <alignment horizontal="center" vertical="center"/>
      <protection/>
    </xf>
    <xf numFmtId="164" fontId="4" fillId="0" borderId="10" xfId="42" applyNumberFormat="1" applyFont="1" applyFill="1" applyBorder="1" applyAlignment="1">
      <alignment horizontal="center" textRotation="90" wrapText="1"/>
    </xf>
    <xf numFmtId="43" fontId="4" fillId="0" borderId="10" xfId="42" applyFont="1" applyFill="1" applyBorder="1" applyAlignment="1">
      <alignment horizontal="center" textRotation="90" wrapText="1"/>
    </xf>
    <xf numFmtId="6" fontId="4" fillId="0" borderId="13" xfId="55" applyNumberFormat="1" applyFont="1" applyFill="1" applyBorder="1" applyAlignment="1">
      <alignment horizontal="center" textRotation="90" wrapText="1"/>
      <protection/>
    </xf>
    <xf numFmtId="0" fontId="4" fillId="0" borderId="10" xfId="55" applyFont="1" applyFill="1" applyBorder="1" applyAlignment="1">
      <alignment horizontal="center" textRotation="90" wrapText="1"/>
      <protection/>
    </xf>
    <xf numFmtId="0" fontId="4" fillId="33" borderId="10" xfId="55" applyFont="1" applyFill="1" applyBorder="1" applyAlignment="1">
      <alignment horizontal="center" textRotation="90" wrapText="1"/>
      <protection/>
    </xf>
    <xf numFmtId="0" fontId="4" fillId="37" borderId="10" xfId="55" applyFont="1" applyFill="1" applyBorder="1" applyAlignment="1">
      <alignment horizontal="center" textRotation="90" wrapText="1"/>
      <protection/>
    </xf>
    <xf numFmtId="0" fontId="4" fillId="34" borderId="10" xfId="55" applyFont="1" applyFill="1" applyBorder="1" applyAlignment="1">
      <alignment horizontal="center" textRotation="90" wrapText="1"/>
      <protection/>
    </xf>
    <xf numFmtId="0" fontId="4" fillId="35" borderId="14" xfId="55" applyFont="1" applyFill="1" applyBorder="1" applyAlignment="1">
      <alignment horizontal="center" textRotation="90" wrapText="1"/>
      <protection/>
    </xf>
    <xf numFmtId="164" fontId="4" fillId="36" borderId="10" xfId="42" applyNumberFormat="1" applyFont="1" applyFill="1" applyBorder="1" applyAlignment="1">
      <alignment horizontal="center" textRotation="90" wrapText="1"/>
    </xf>
    <xf numFmtId="0" fontId="4" fillId="36" borderId="10" xfId="55" applyFont="1" applyFill="1" applyBorder="1" applyAlignment="1">
      <alignment horizontal="center" textRotation="90" wrapText="1"/>
      <protection/>
    </xf>
    <xf numFmtId="165" fontId="4" fillId="36" borderId="10" xfId="58" applyNumberFormat="1" applyFont="1" applyFill="1" applyBorder="1" applyAlignment="1">
      <alignment horizontal="center" textRotation="90" wrapText="1"/>
    </xf>
    <xf numFmtId="0" fontId="5" fillId="0" borderId="0" xfId="55" applyFont="1" applyFill="1" applyAlignment="1">
      <alignment horizontal="center" vertical="center"/>
      <protection/>
    </xf>
    <xf numFmtId="38" fontId="3" fillId="0" borderId="11" xfId="55" applyNumberFormat="1" applyFont="1" applyFill="1" applyBorder="1" applyAlignment="1">
      <alignment/>
      <protection/>
    </xf>
    <xf numFmtId="3" fontId="6" fillId="0" borderId="10" xfId="55" applyNumberFormat="1" applyFont="1" applyFill="1" applyBorder="1" applyAlignment="1">
      <alignment wrapText="1"/>
      <protection/>
    </xf>
    <xf numFmtId="41" fontId="3" fillId="0" borderId="15" xfId="0" applyNumberFormat="1" applyFont="1" applyBorder="1" applyAlignment="1">
      <alignment/>
    </xf>
    <xf numFmtId="164" fontId="6" fillId="0" borderId="10" xfId="42" applyNumberFormat="1" applyFont="1" applyFill="1" applyBorder="1" applyAlignment="1">
      <alignment wrapText="1"/>
    </xf>
    <xf numFmtId="38" fontId="3" fillId="0" borderId="10" xfId="55" applyNumberFormat="1" applyFont="1" applyBorder="1" applyAlignment="1">
      <alignment/>
      <protection/>
    </xf>
    <xf numFmtId="0" fontId="3" fillId="0" borderId="0" xfId="55" applyFont="1" applyFill="1" applyBorder="1" applyAlignment="1">
      <alignment/>
      <protection/>
    </xf>
    <xf numFmtId="165" fontId="6" fillId="33" borderId="10" xfId="58" applyNumberFormat="1" applyFont="1" applyFill="1" applyBorder="1" applyAlignment="1">
      <alignment horizontal="center"/>
    </xf>
    <xf numFmtId="38" fontId="6" fillId="0" borderId="10" xfId="55" applyNumberFormat="1" applyFont="1" applyFill="1" applyBorder="1" applyAlignment="1">
      <alignment horizontal="right"/>
      <protection/>
    </xf>
    <xf numFmtId="38" fontId="6" fillId="38" borderId="13" xfId="55" applyNumberFormat="1" applyFont="1" applyFill="1" applyBorder="1" applyAlignment="1">
      <alignment/>
      <protection/>
    </xf>
    <xf numFmtId="38" fontId="6" fillId="38" borderId="10" xfId="55" applyNumberFormat="1" applyFont="1" applyFill="1" applyBorder="1" applyAlignment="1">
      <alignment/>
      <protection/>
    </xf>
    <xf numFmtId="38" fontId="3" fillId="33" borderId="10" xfId="58" applyNumberFormat="1" applyFont="1" applyFill="1" applyBorder="1" applyAlignment="1">
      <alignment/>
    </xf>
    <xf numFmtId="38" fontId="6" fillId="33" borderId="10" xfId="58" applyNumberFormat="1" applyFont="1" applyFill="1" applyBorder="1" applyAlignment="1">
      <alignment/>
    </xf>
    <xf numFmtId="43" fontId="4" fillId="39" borderId="10" xfId="42" applyFont="1" applyFill="1" applyBorder="1" applyAlignment="1">
      <alignment horizontal="center" textRotation="90" wrapText="1"/>
    </xf>
    <xf numFmtId="43" fontId="3" fillId="39" borderId="10" xfId="42" applyFont="1" applyFill="1" applyBorder="1" applyAlignment="1">
      <alignment/>
    </xf>
    <xf numFmtId="38" fontId="6" fillId="39" borderId="10" xfId="55" applyNumberFormat="1" applyFont="1" applyFill="1" applyBorder="1" applyAlignment="1">
      <alignment/>
      <protection/>
    </xf>
    <xf numFmtId="165" fontId="3" fillId="33" borderId="11" xfId="58" applyNumberFormat="1" applyFont="1" applyFill="1" applyBorder="1" applyAlignment="1">
      <alignment/>
    </xf>
    <xf numFmtId="165" fontId="6" fillId="33" borderId="11" xfId="58" applyNumberFormat="1" applyFont="1" applyFill="1" applyBorder="1" applyAlignment="1">
      <alignment/>
    </xf>
    <xf numFmtId="38" fontId="3" fillId="33" borderId="13" xfId="58" applyNumberFormat="1" applyFont="1" applyFill="1" applyBorder="1" applyAlignment="1">
      <alignment/>
    </xf>
    <xf numFmtId="38" fontId="6" fillId="33" borderId="13" xfId="58" applyNumberFormat="1" applyFont="1" applyFill="1" applyBorder="1" applyAlignment="1">
      <alignment/>
    </xf>
    <xf numFmtId="0" fontId="6" fillId="33" borderId="16" xfId="55" applyFont="1" applyFill="1" applyBorder="1" applyAlignment="1">
      <alignment/>
      <protection/>
    </xf>
    <xf numFmtId="165" fontId="6" fillId="33" borderId="14" xfId="58" applyNumberFormat="1" applyFont="1" applyFill="1" applyBorder="1" applyAlignment="1">
      <alignment/>
    </xf>
    <xf numFmtId="38" fontId="3" fillId="0" borderId="11" xfId="42" applyNumberFormat="1" applyFont="1" applyFill="1" applyBorder="1" applyAlignment="1">
      <alignment/>
    </xf>
    <xf numFmtId="38" fontId="6" fillId="0" borderId="11" xfId="55" applyNumberFormat="1" applyFont="1" applyFill="1" applyBorder="1" applyAlignment="1">
      <alignment horizontal="right"/>
      <protection/>
    </xf>
    <xf numFmtId="38" fontId="3" fillId="0" borderId="13" xfId="55" applyNumberFormat="1" applyFont="1" applyFill="1" applyBorder="1" applyAlignment="1">
      <alignment/>
      <protection/>
    </xf>
    <xf numFmtId="38" fontId="6" fillId="0" borderId="13" xfId="55" applyNumberFormat="1" applyFont="1" applyBorder="1" applyAlignment="1">
      <alignment/>
      <protection/>
    </xf>
    <xf numFmtId="0" fontId="6" fillId="0" borderId="16" xfId="55" applyFont="1" applyFill="1" applyBorder="1" applyAlignment="1">
      <alignment wrapText="1"/>
      <protection/>
    </xf>
    <xf numFmtId="38" fontId="6" fillId="0" borderId="17" xfId="55" applyNumberFormat="1" applyFont="1" applyFill="1" applyBorder="1" applyAlignment="1">
      <alignment/>
      <protection/>
    </xf>
    <xf numFmtId="38" fontId="6" fillId="0" borderId="14" xfId="55" applyNumberFormat="1" applyFont="1" applyFill="1" applyBorder="1" applyAlignment="1">
      <alignment/>
      <protection/>
    </xf>
    <xf numFmtId="38" fontId="3" fillId="0" borderId="10" xfId="0" applyNumberFormat="1" applyFont="1" applyBorder="1" applyAlignment="1">
      <alignment/>
    </xf>
    <xf numFmtId="0" fontId="6" fillId="37" borderId="11" xfId="55" applyFont="1" applyFill="1" applyBorder="1" applyAlignment="1">
      <alignment wrapText="1"/>
      <protection/>
    </xf>
    <xf numFmtId="165" fontId="3" fillId="37" borderId="11" xfId="58" applyNumberFormat="1" applyFont="1" applyFill="1" applyBorder="1" applyAlignment="1">
      <alignment/>
    </xf>
    <xf numFmtId="165" fontId="6" fillId="37" borderId="11" xfId="58" applyNumberFormat="1" applyFont="1" applyFill="1" applyBorder="1" applyAlignment="1">
      <alignment/>
    </xf>
    <xf numFmtId="38" fontId="3" fillId="37" borderId="11" xfId="58" applyNumberFormat="1" applyFont="1" applyFill="1" applyBorder="1" applyAlignment="1">
      <alignment/>
    </xf>
    <xf numFmtId="38" fontId="6" fillId="37" borderId="11" xfId="58" applyNumberFormat="1" applyFont="1" applyFill="1" applyBorder="1" applyAlignment="1">
      <alignment/>
    </xf>
    <xf numFmtId="38" fontId="6" fillId="37" borderId="10" xfId="58" applyNumberFormat="1" applyFont="1" applyFill="1" applyBorder="1" applyAlignment="1">
      <alignment/>
    </xf>
    <xf numFmtId="38" fontId="0" fillId="0" borderId="0" xfId="0" applyNumberFormat="1" applyAlignment="1">
      <alignment/>
    </xf>
    <xf numFmtId="43" fontId="4" fillId="39" borderId="13" xfId="42" applyFont="1" applyFill="1" applyBorder="1" applyAlignment="1">
      <alignment horizontal="center" textRotation="90" wrapText="1"/>
    </xf>
    <xf numFmtId="38" fontId="6" fillId="39" borderId="11" xfId="55" applyNumberFormat="1" applyFont="1" applyFill="1" applyBorder="1" applyAlignment="1">
      <alignment/>
      <protection/>
    </xf>
    <xf numFmtId="10" fontId="6" fillId="39" borderId="11" xfId="55" applyNumberFormat="1" applyFont="1" applyFill="1" applyBorder="1" applyAlignment="1">
      <alignment/>
      <protection/>
    </xf>
    <xf numFmtId="10" fontId="6" fillId="39" borderId="10" xfId="55" applyNumberFormat="1" applyFont="1" applyFill="1" applyBorder="1" applyAlignment="1">
      <alignment/>
      <protection/>
    </xf>
    <xf numFmtId="0" fontId="6" fillId="0" borderId="11" xfId="55" applyFont="1" applyFill="1" applyBorder="1" applyAlignment="1">
      <alignment wrapText="1"/>
      <protection/>
    </xf>
    <xf numFmtId="0" fontId="6" fillId="40" borderId="11" xfId="55" applyFont="1" applyFill="1" applyBorder="1" applyAlignment="1">
      <alignment wrapText="1"/>
      <protection/>
    </xf>
    <xf numFmtId="38" fontId="3" fillId="40" borderId="11" xfId="58" applyNumberFormat="1" applyFont="1" applyFill="1" applyBorder="1" applyAlignment="1">
      <alignment/>
    </xf>
    <xf numFmtId="165" fontId="3" fillId="40" borderId="11" xfId="58" applyNumberFormat="1" applyFont="1" applyFill="1" applyBorder="1" applyAlignment="1">
      <alignment/>
    </xf>
    <xf numFmtId="165" fontId="6" fillId="40" borderId="10" xfId="58" applyNumberFormat="1" applyFont="1" applyFill="1" applyBorder="1" applyAlignment="1">
      <alignment/>
    </xf>
    <xf numFmtId="38" fontId="6" fillId="40" borderId="11" xfId="58" applyNumberFormat="1" applyFont="1" applyFill="1" applyBorder="1" applyAlignment="1">
      <alignment/>
    </xf>
    <xf numFmtId="165" fontId="6" fillId="40" borderId="11" xfId="58" applyNumberFormat="1" applyFont="1" applyFill="1" applyBorder="1" applyAlignment="1">
      <alignment/>
    </xf>
    <xf numFmtId="38" fontId="6" fillId="40" borderId="10" xfId="58" applyNumberFormat="1" applyFont="1" applyFill="1" applyBorder="1" applyAlignment="1">
      <alignment/>
    </xf>
    <xf numFmtId="3" fontId="3" fillId="35" borderId="10" xfId="58" applyNumberFormat="1" applyFont="1" applyFill="1" applyBorder="1" applyAlignment="1">
      <alignment/>
    </xf>
    <xf numFmtId="3" fontId="6" fillId="35" borderId="10" xfId="58" applyNumberFormat="1" applyFont="1" applyFill="1" applyBorder="1" applyAlignment="1">
      <alignment/>
    </xf>
    <xf numFmtId="1" fontId="6" fillId="0" borderId="10" xfId="42" applyNumberFormat="1" applyFont="1" applyFill="1" applyBorder="1" applyAlignment="1">
      <alignment wrapText="1"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33" borderId="11" xfId="55" applyFont="1" applyFill="1" applyBorder="1" applyAlignment="1">
      <alignment horizontal="center"/>
      <protection/>
    </xf>
    <xf numFmtId="0" fontId="4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33" borderId="11" xfId="55" applyFont="1" applyFill="1" applyBorder="1" applyAlignment="1">
      <alignment horizontal="center" textRotation="90"/>
      <protection/>
    </xf>
    <xf numFmtId="0" fontId="0" fillId="0" borderId="13" xfId="0" applyBorder="1" applyAlignment="1">
      <alignment horizontal="center" textRotation="90"/>
    </xf>
    <xf numFmtId="0" fontId="4" fillId="37" borderId="11" xfId="55" applyFont="1" applyFill="1" applyBorder="1" applyAlignment="1">
      <alignment horizontal="center"/>
      <protection/>
    </xf>
    <xf numFmtId="0" fontId="4" fillId="37" borderId="12" xfId="55" applyFont="1" applyFill="1" applyBorder="1" applyAlignment="1">
      <alignment horizontal="center"/>
      <protection/>
    </xf>
    <xf numFmtId="0" fontId="4" fillId="37" borderId="11" xfId="55" applyFont="1" applyFill="1" applyBorder="1" applyAlignment="1">
      <alignment horizontal="center" textRotation="90" wrapText="1"/>
      <protection/>
    </xf>
    <xf numFmtId="0" fontId="0" fillId="0" borderId="13" xfId="0" applyBorder="1" applyAlignment="1">
      <alignment horizontal="center" textRotation="90" wrapText="1"/>
    </xf>
    <xf numFmtId="0" fontId="4" fillId="40" borderId="11" xfId="55" applyFont="1" applyFill="1" applyBorder="1" applyAlignment="1">
      <alignment horizontal="center" textRotation="90" wrapText="1"/>
      <protection/>
    </xf>
    <xf numFmtId="0" fontId="0" fillId="40" borderId="13" xfId="0" applyFill="1" applyBorder="1" applyAlignment="1">
      <alignment horizontal="center" textRotation="90" wrapText="1"/>
    </xf>
    <xf numFmtId="0" fontId="4" fillId="34" borderId="11" xfId="55" applyFont="1" applyFill="1" applyBorder="1" applyAlignment="1">
      <alignment horizontal="center"/>
      <protection/>
    </xf>
    <xf numFmtId="0" fontId="4" fillId="36" borderId="11" xfId="55" applyFont="1" applyFill="1" applyBorder="1" applyAlignment="1">
      <alignment horizontal="center"/>
      <protection/>
    </xf>
    <xf numFmtId="0" fontId="4" fillId="35" borderId="11" xfId="55" applyFont="1" applyFill="1" applyBorder="1" applyAlignment="1">
      <alignment horizontal="center" textRotation="90" wrapText="1"/>
      <protection/>
    </xf>
    <xf numFmtId="0" fontId="4" fillId="35" borderId="11" xfId="55" applyFont="1" applyFill="1" applyBorder="1" applyAlignment="1">
      <alignment horizontal="center"/>
      <protection/>
    </xf>
    <xf numFmtId="0" fontId="4" fillId="35" borderId="12" xfId="55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1"/>
  <sheetViews>
    <sheetView tabSelected="1" zoomScalePageLayoutView="0" workbookViewId="0" topLeftCell="D1">
      <selection activeCell="AG4" sqref="AG4"/>
    </sheetView>
  </sheetViews>
  <sheetFormatPr defaultColWidth="9.140625" defaultRowHeight="15"/>
  <cols>
    <col min="1" max="1" width="11.421875" style="0" customWidth="1"/>
    <col min="2" max="3" width="7.140625" style="0" hidden="1" customWidth="1"/>
    <col min="4" max="4" width="8.57421875" style="0" customWidth="1"/>
    <col min="5" max="7" width="7.140625" style="0" customWidth="1"/>
    <col min="8" max="8" width="8.7109375" style="0" hidden="1" customWidth="1"/>
    <col min="9" max="10" width="6.421875" style="0" customWidth="1"/>
    <col min="11" max="11" width="5.421875" style="0" customWidth="1"/>
    <col min="12" max="12" width="7.28125" style="0" customWidth="1"/>
    <col min="13" max="13" width="6.421875" style="0" hidden="1" customWidth="1"/>
    <col min="14" max="14" width="7.00390625" style="0" hidden="1" customWidth="1"/>
    <col min="15" max="16" width="6.140625" style="0" bestFit="1" customWidth="1"/>
    <col min="17" max="17" width="7.140625" style="0" hidden="1" customWidth="1"/>
    <col min="18" max="19" width="7.140625" style="0" customWidth="1"/>
    <col min="20" max="20" width="5.28125" style="0" customWidth="1"/>
    <col min="21" max="21" width="7.28125" style="0" bestFit="1" customWidth="1"/>
    <col min="22" max="22" width="7.140625" style="0" hidden="1" customWidth="1"/>
    <col min="23" max="23" width="7.00390625" style="0" hidden="1" customWidth="1"/>
    <col min="24" max="24" width="7.140625" style="0" hidden="1" customWidth="1"/>
    <col min="25" max="25" width="7.140625" style="0" customWidth="1"/>
    <col min="26" max="26" width="7.28125" style="0" customWidth="1"/>
    <col min="27" max="27" width="5.140625" style="0" customWidth="1"/>
    <col min="28" max="28" width="7.00390625" style="0" customWidth="1"/>
    <col min="29" max="29" width="7.140625" style="0" hidden="1" customWidth="1"/>
    <col min="30" max="30" width="7.00390625" style="0" hidden="1" customWidth="1"/>
    <col min="31" max="31" width="7.140625" style="0" hidden="1" customWidth="1"/>
    <col min="32" max="32" width="7.140625" style="0" customWidth="1"/>
    <col min="33" max="33" width="7.28125" style="0" customWidth="1"/>
    <col min="34" max="34" width="7.57421875" style="0" customWidth="1"/>
    <col min="35" max="35" width="7.28125" style="0" customWidth="1"/>
    <col min="36" max="36" width="6.57421875" style="0" bestFit="1" customWidth="1"/>
    <col min="37" max="38" width="7.140625" style="0" customWidth="1"/>
    <col min="39" max="39" width="7.7109375" style="0" customWidth="1"/>
    <col min="40" max="40" width="7.140625" style="0" customWidth="1"/>
    <col min="41" max="55" width="9.140625" style="0" customWidth="1"/>
  </cols>
  <sheetData>
    <row r="1" spans="1:44" ht="15">
      <c r="A1" s="41">
        <v>1</v>
      </c>
      <c r="B1" s="41">
        <v>2</v>
      </c>
      <c r="C1" s="41">
        <v>2</v>
      </c>
      <c r="D1" s="41">
        <v>2</v>
      </c>
      <c r="E1" s="41">
        <v>3</v>
      </c>
      <c r="F1" s="41">
        <v>4</v>
      </c>
      <c r="G1" s="41">
        <v>5</v>
      </c>
      <c r="H1" s="41"/>
      <c r="I1" s="41">
        <v>6</v>
      </c>
      <c r="J1" s="41">
        <v>7</v>
      </c>
      <c r="K1" s="41">
        <v>8</v>
      </c>
      <c r="L1" s="41">
        <v>9</v>
      </c>
      <c r="M1" s="41">
        <v>10</v>
      </c>
      <c r="N1" s="41">
        <v>11</v>
      </c>
      <c r="O1" s="41">
        <v>10</v>
      </c>
      <c r="P1" s="41">
        <v>11</v>
      </c>
      <c r="Q1" s="53">
        <v>12</v>
      </c>
      <c r="R1" s="53">
        <v>12</v>
      </c>
      <c r="S1" s="53">
        <v>13</v>
      </c>
      <c r="T1" s="53">
        <v>14</v>
      </c>
      <c r="U1" s="53">
        <v>15</v>
      </c>
      <c r="V1" s="41">
        <v>17</v>
      </c>
      <c r="W1" s="53">
        <v>18</v>
      </c>
      <c r="X1" s="41">
        <v>17</v>
      </c>
      <c r="Y1" s="41">
        <v>16</v>
      </c>
      <c r="Z1" s="41">
        <v>17</v>
      </c>
      <c r="AA1" s="41">
        <v>18</v>
      </c>
      <c r="AB1" s="41">
        <v>19</v>
      </c>
      <c r="AC1" s="41">
        <v>20</v>
      </c>
      <c r="AD1" s="41">
        <v>21</v>
      </c>
      <c r="AE1" s="41">
        <v>24</v>
      </c>
      <c r="AF1" s="41">
        <v>20</v>
      </c>
      <c r="AG1" s="53">
        <v>21</v>
      </c>
      <c r="AH1" s="41">
        <v>22</v>
      </c>
      <c r="AI1" s="41">
        <v>23</v>
      </c>
      <c r="AJ1" s="41">
        <v>24</v>
      </c>
      <c r="AK1" s="41">
        <v>25</v>
      </c>
      <c r="AL1" s="41">
        <v>26</v>
      </c>
      <c r="AM1" s="53">
        <v>27</v>
      </c>
      <c r="AN1" s="53">
        <v>28</v>
      </c>
      <c r="AO1" s="53"/>
      <c r="AP1" s="53"/>
      <c r="AQ1" s="53"/>
      <c r="AR1" s="53"/>
    </row>
    <row r="2" spans="1:40" ht="15">
      <c r="A2" s="1"/>
      <c r="B2" s="1"/>
      <c r="C2" s="2"/>
      <c r="D2" s="2"/>
      <c r="E2" s="2"/>
      <c r="F2" s="2"/>
      <c r="G2" s="2"/>
      <c r="H2" s="2"/>
      <c r="I2" s="107" t="s">
        <v>22</v>
      </c>
      <c r="J2" s="108"/>
      <c r="K2" s="108"/>
      <c r="L2" s="108"/>
      <c r="M2" s="108"/>
      <c r="N2" s="109"/>
      <c r="O2" s="109"/>
      <c r="P2" s="110"/>
      <c r="Q2" s="113" t="s">
        <v>23</v>
      </c>
      <c r="R2" s="114"/>
      <c r="S2" s="108"/>
      <c r="T2" s="108"/>
      <c r="U2" s="108"/>
      <c r="V2" s="109"/>
      <c r="W2" s="110"/>
      <c r="X2" s="119" t="s">
        <v>24</v>
      </c>
      <c r="Y2" s="109"/>
      <c r="Z2" s="109"/>
      <c r="AA2" s="109"/>
      <c r="AB2" s="109"/>
      <c r="AC2" s="109"/>
      <c r="AD2" s="110"/>
      <c r="AE2" s="122" t="s">
        <v>25</v>
      </c>
      <c r="AF2" s="123"/>
      <c r="AG2" s="109"/>
      <c r="AH2" s="109"/>
      <c r="AI2" s="109"/>
      <c r="AJ2" s="109"/>
      <c r="AK2" s="110"/>
      <c r="AL2" s="120" t="s">
        <v>0</v>
      </c>
      <c r="AM2" s="109"/>
      <c r="AN2" s="110"/>
    </row>
    <row r="3" spans="1:40" ht="15">
      <c r="A3" s="1"/>
      <c r="B3" s="1"/>
      <c r="C3" s="3"/>
      <c r="D3" s="3"/>
      <c r="E3" s="3"/>
      <c r="F3" s="3"/>
      <c r="G3" s="3"/>
      <c r="H3" s="3"/>
      <c r="I3" s="107" t="s">
        <v>1</v>
      </c>
      <c r="J3" s="108"/>
      <c r="K3" s="108"/>
      <c r="L3" s="108"/>
      <c r="M3" s="108"/>
      <c r="N3" s="109"/>
      <c r="O3" s="109"/>
      <c r="P3" s="110"/>
      <c r="Q3" s="113" t="s">
        <v>1</v>
      </c>
      <c r="R3" s="114"/>
      <c r="S3" s="108"/>
      <c r="T3" s="108"/>
      <c r="U3" s="108"/>
      <c r="V3" s="109"/>
      <c r="W3" s="110"/>
      <c r="X3" s="119" t="s">
        <v>1</v>
      </c>
      <c r="Y3" s="109"/>
      <c r="Z3" s="109"/>
      <c r="AA3" s="109"/>
      <c r="AB3" s="109"/>
      <c r="AC3" s="109"/>
      <c r="AD3" s="110"/>
      <c r="AE3" s="122" t="s">
        <v>1</v>
      </c>
      <c r="AF3" s="123"/>
      <c r="AG3" s="109"/>
      <c r="AH3" s="109"/>
      <c r="AI3" s="109"/>
      <c r="AJ3" s="109"/>
      <c r="AK3" s="110"/>
      <c r="AL3" s="120" t="s">
        <v>2</v>
      </c>
      <c r="AM3" s="109"/>
      <c r="AN3" s="110"/>
    </row>
    <row r="4" spans="1:40" ht="160.5" customHeight="1">
      <c r="A4" s="4" t="s">
        <v>18</v>
      </c>
      <c r="B4" s="42" t="s">
        <v>3</v>
      </c>
      <c r="C4" s="43" t="s">
        <v>4</v>
      </c>
      <c r="D4" s="43" t="s">
        <v>21</v>
      </c>
      <c r="E4" s="43" t="s">
        <v>33</v>
      </c>
      <c r="F4" s="66" t="s">
        <v>34</v>
      </c>
      <c r="G4" s="66" t="s">
        <v>37</v>
      </c>
      <c r="H4" s="90" t="s">
        <v>35</v>
      </c>
      <c r="I4" s="44" t="s">
        <v>5</v>
      </c>
      <c r="J4" s="45" t="s">
        <v>29</v>
      </c>
      <c r="K4" s="45" t="s">
        <v>6</v>
      </c>
      <c r="L4" s="46" t="s">
        <v>7</v>
      </c>
      <c r="M4" s="111" t="s">
        <v>30</v>
      </c>
      <c r="N4" s="112"/>
      <c r="O4" s="46" t="s">
        <v>26</v>
      </c>
      <c r="P4" s="46" t="s">
        <v>27</v>
      </c>
      <c r="Q4" s="44" t="s">
        <v>38</v>
      </c>
      <c r="R4" s="44" t="s">
        <v>36</v>
      </c>
      <c r="S4" s="45" t="s">
        <v>40</v>
      </c>
      <c r="T4" s="45" t="s">
        <v>6</v>
      </c>
      <c r="U4" s="47" t="s">
        <v>7</v>
      </c>
      <c r="V4" s="115" t="s">
        <v>39</v>
      </c>
      <c r="W4" s="116"/>
      <c r="X4" s="44" t="s">
        <v>38</v>
      </c>
      <c r="Y4" s="44" t="s">
        <v>36</v>
      </c>
      <c r="Z4" s="45" t="s">
        <v>41</v>
      </c>
      <c r="AA4" s="45" t="s">
        <v>6</v>
      </c>
      <c r="AB4" s="48" t="s">
        <v>7</v>
      </c>
      <c r="AC4" s="117" t="s">
        <v>42</v>
      </c>
      <c r="AD4" s="118"/>
      <c r="AE4" s="44" t="s">
        <v>38</v>
      </c>
      <c r="AF4" s="44" t="s">
        <v>36</v>
      </c>
      <c r="AG4" s="45" t="s">
        <v>43</v>
      </c>
      <c r="AH4" s="45" t="s">
        <v>6</v>
      </c>
      <c r="AI4" s="49" t="s">
        <v>7</v>
      </c>
      <c r="AJ4" s="121" t="s">
        <v>44</v>
      </c>
      <c r="AK4" s="116"/>
      <c r="AL4" s="50" t="s">
        <v>20</v>
      </c>
      <c r="AM4" s="51" t="s">
        <v>8</v>
      </c>
      <c r="AN4" s="52" t="s">
        <v>19</v>
      </c>
    </row>
    <row r="5" spans="1:40" ht="15">
      <c r="A5" s="5"/>
      <c r="B5" s="6"/>
      <c r="C5" s="7"/>
      <c r="D5" s="7"/>
      <c r="E5" s="7"/>
      <c r="F5" s="67"/>
      <c r="G5" s="67"/>
      <c r="H5" s="67"/>
      <c r="I5" s="8"/>
      <c r="J5" s="79"/>
      <c r="K5" s="9"/>
      <c r="L5" s="10"/>
      <c r="M5" s="10"/>
      <c r="N5" s="10"/>
      <c r="O5" s="73"/>
      <c r="P5" s="10"/>
      <c r="Q5" s="9"/>
      <c r="R5" s="9"/>
      <c r="U5" s="83"/>
      <c r="V5" s="83"/>
      <c r="W5" s="83"/>
      <c r="X5" s="94"/>
      <c r="Y5" s="11"/>
      <c r="Z5" s="55"/>
      <c r="AA5" s="9"/>
      <c r="AB5" s="12"/>
      <c r="AC5" s="95"/>
      <c r="AD5" s="95"/>
      <c r="AE5" s="94"/>
      <c r="AF5" s="9"/>
      <c r="AG5" s="104"/>
      <c r="AH5" s="57"/>
      <c r="AI5" s="13"/>
      <c r="AJ5" s="13"/>
      <c r="AK5" s="13"/>
      <c r="AL5" s="14"/>
      <c r="AM5" s="15"/>
      <c r="AN5" s="16"/>
    </row>
    <row r="6" spans="1:43" ht="15">
      <c r="A6" s="17" t="s">
        <v>9</v>
      </c>
      <c r="B6" s="18">
        <v>3901.5833333333335</v>
      </c>
      <c r="C6" s="18">
        <v>3501.92</v>
      </c>
      <c r="D6" s="18">
        <v>3816.1699999999996</v>
      </c>
      <c r="E6" s="18">
        <v>3956.8866666666668</v>
      </c>
      <c r="F6" s="91">
        <v>3851.33333333333</v>
      </c>
      <c r="G6" s="68">
        <f aca="true" t="shared" si="0" ref="G6:G14">SUM(J6,R6,Y6,AF6)/3</f>
        <v>4005.371066666666</v>
      </c>
      <c r="H6" s="92">
        <f>G6/F6</f>
        <v>1.039995949454735</v>
      </c>
      <c r="I6" s="75">
        <v>250</v>
      </c>
      <c r="J6" s="82">
        <v>222.65</v>
      </c>
      <c r="K6" s="77">
        <f aca="true" t="shared" si="1" ref="K6:K13">J6-I6</f>
        <v>-27.349999999999994</v>
      </c>
      <c r="L6" s="20">
        <f>J6/I6</f>
        <v>0.8906000000000001</v>
      </c>
      <c r="M6" s="64">
        <v>806.6</v>
      </c>
      <c r="N6" s="69">
        <v>0.6481691564239762</v>
      </c>
      <c r="O6" s="64">
        <v>109.33333333333333</v>
      </c>
      <c r="P6" s="71">
        <f>J6+O6</f>
        <v>331.98333333333335</v>
      </c>
      <c r="Q6" s="19">
        <v>3917</v>
      </c>
      <c r="R6" s="19">
        <v>4086.6061</v>
      </c>
      <c r="S6" s="21">
        <v>4217.17</v>
      </c>
      <c r="T6" s="19">
        <f aca="true" t="shared" si="2" ref="T6:T14">S6-R6</f>
        <v>130.5639000000001</v>
      </c>
      <c r="U6" s="22">
        <f aca="true" t="shared" si="3" ref="U6:U13">S6/R6</f>
        <v>1.031949225544395</v>
      </c>
      <c r="V6" s="86">
        <v>4105.43</v>
      </c>
      <c r="W6" s="84">
        <v>1.0883417565463718</v>
      </c>
      <c r="X6" s="54">
        <v>3721</v>
      </c>
      <c r="Y6" s="54">
        <v>3882.1192999999994</v>
      </c>
      <c r="Z6" s="21">
        <v>3997.9</v>
      </c>
      <c r="AA6" s="19">
        <f aca="true" t="shared" si="4" ref="AA6:AA14">Z6-Y6</f>
        <v>115.7807000000007</v>
      </c>
      <c r="AB6" s="23">
        <f aca="true" t="shared" si="5" ref="AB6:AB14">Z6/Y6</f>
        <v>1.029824096338307</v>
      </c>
      <c r="AC6" s="96">
        <v>3727.27</v>
      </c>
      <c r="AD6" s="97">
        <v>1.031093689725121</v>
      </c>
      <c r="AE6" s="54">
        <v>3666</v>
      </c>
      <c r="AF6" s="54">
        <v>3824.7377999999994</v>
      </c>
      <c r="AG6" s="21">
        <v>3685.15</v>
      </c>
      <c r="AH6" s="58">
        <f aca="true" t="shared" si="6" ref="AH6:AH14">AG6-AF6</f>
        <v>-139.58779999999933</v>
      </c>
      <c r="AI6" s="24">
        <f aca="true" t="shared" si="7" ref="AI6:AI14">AG6/AF6</f>
        <v>0.9635039557482871</v>
      </c>
      <c r="AJ6" s="102">
        <v>3302.55</v>
      </c>
      <c r="AK6" s="24">
        <v>0.9659403334308277</v>
      </c>
      <c r="AL6" s="25">
        <f aca="true" t="shared" si="8" ref="AL6:AL14">SUM(J6,S6,Z6,AG6)/3</f>
        <v>4040.9566666666665</v>
      </c>
      <c r="AM6" s="25">
        <f aca="true" t="shared" si="9" ref="AM6:AM14">+AL6-G6</f>
        <v>35.58560000000034</v>
      </c>
      <c r="AN6" s="26">
        <f aca="true" t="shared" si="10" ref="AN6:AN14">AL6/G6</f>
        <v>1.008884470229525</v>
      </c>
      <c r="AP6" s="105"/>
      <c r="AQ6" s="106"/>
    </row>
    <row r="7" spans="1:43" ht="15">
      <c r="A7" s="17" t="s">
        <v>10</v>
      </c>
      <c r="B7" s="18">
        <v>2609.0966666666664</v>
      </c>
      <c r="C7" s="18">
        <v>1974.11</v>
      </c>
      <c r="D7" s="18">
        <v>2295.3533333333335</v>
      </c>
      <c r="E7" s="18">
        <v>2216.0266666666666</v>
      </c>
      <c r="F7" s="91">
        <v>2137.3333333333335</v>
      </c>
      <c r="G7" s="68">
        <f t="shared" si="0"/>
        <v>2233.556666666667</v>
      </c>
      <c r="H7" s="92">
        <f>G7/F7</f>
        <v>1.04502027448534</v>
      </c>
      <c r="I7" s="75">
        <v>63</v>
      </c>
      <c r="J7" s="82">
        <v>46.67</v>
      </c>
      <c r="K7" s="77">
        <f t="shared" si="1"/>
        <v>-16.33</v>
      </c>
      <c r="L7" s="20">
        <f aca="true" t="shared" si="11" ref="L7:L13">J7/I7</f>
        <v>0.7407936507936508</v>
      </c>
      <c r="M7" s="64">
        <v>728.25</v>
      </c>
      <c r="N7" s="69">
        <v>1.0236451643844822</v>
      </c>
      <c r="O7" s="64">
        <v>526.9333333333333</v>
      </c>
      <c r="P7" s="71">
        <f aca="true" t="shared" si="12" ref="P7:P13">J7+O7</f>
        <v>573.6033333333332</v>
      </c>
      <c r="Q7" s="19">
        <v>2200</v>
      </c>
      <c r="R7" s="19">
        <v>2250</v>
      </c>
      <c r="S7" s="27">
        <v>2298.02</v>
      </c>
      <c r="T7" s="19">
        <f t="shared" si="2"/>
        <v>48.01999999999998</v>
      </c>
      <c r="U7" s="22">
        <f t="shared" si="3"/>
        <v>1.0213422222222222</v>
      </c>
      <c r="V7" s="86">
        <v>2134.03</v>
      </c>
      <c r="W7" s="84">
        <v>1.0421744570557183</v>
      </c>
      <c r="X7" s="54">
        <v>2090</v>
      </c>
      <c r="Y7" s="54">
        <v>2220</v>
      </c>
      <c r="Z7" s="56">
        <v>2161.98</v>
      </c>
      <c r="AA7" s="19">
        <f t="shared" si="4"/>
        <v>-58.01999999999998</v>
      </c>
      <c r="AB7" s="23">
        <f t="shared" si="5"/>
        <v>0.9738648648648649</v>
      </c>
      <c r="AC7" s="96">
        <v>1860.25</v>
      </c>
      <c r="AD7" s="97">
        <v>0.9739528795811518</v>
      </c>
      <c r="AE7" s="54">
        <v>2059</v>
      </c>
      <c r="AF7" s="54">
        <v>2184</v>
      </c>
      <c r="AG7" s="56">
        <v>2181.32</v>
      </c>
      <c r="AH7" s="58">
        <f t="shared" si="6"/>
        <v>-2.6799999999998363</v>
      </c>
      <c r="AI7" s="24">
        <f t="shared" si="7"/>
        <v>0.9987728937728938</v>
      </c>
      <c r="AJ7" s="102">
        <v>1928</v>
      </c>
      <c r="AK7" s="24">
        <v>1.0147368421052632</v>
      </c>
      <c r="AL7" s="25">
        <f t="shared" si="8"/>
        <v>2229.33</v>
      </c>
      <c r="AM7" s="25">
        <f t="shared" si="9"/>
        <v>-4.226666666666915</v>
      </c>
      <c r="AN7" s="26">
        <f t="shared" si="10"/>
        <v>0.998107651921375</v>
      </c>
      <c r="AP7" s="105"/>
      <c r="AQ7" s="106"/>
    </row>
    <row r="8" spans="1:43" ht="15">
      <c r="A8" s="17" t="s">
        <v>11</v>
      </c>
      <c r="B8" s="18">
        <v>1798.4766666666667</v>
      </c>
      <c r="C8" s="18">
        <v>1360.61</v>
      </c>
      <c r="D8" s="18">
        <v>1406.9666666666665</v>
      </c>
      <c r="E8" s="18">
        <v>1330.1166666666668</v>
      </c>
      <c r="F8" s="91">
        <v>1287.3333333333333</v>
      </c>
      <c r="G8" s="68">
        <f t="shared" si="0"/>
        <v>1287.2788333333333</v>
      </c>
      <c r="H8" s="92">
        <f aca="true" t="shared" si="13" ref="H8:H14">G8/F8</f>
        <v>0.999957664422579</v>
      </c>
      <c r="I8" s="75">
        <v>402</v>
      </c>
      <c r="J8" s="82">
        <v>320.65999999999997</v>
      </c>
      <c r="K8" s="77">
        <f t="shared" si="1"/>
        <v>-81.34000000000003</v>
      </c>
      <c r="L8" s="20">
        <f t="shared" si="11"/>
        <v>0.7976616915422885</v>
      </c>
      <c r="M8" s="64">
        <v>443.03</v>
      </c>
      <c r="N8" s="69">
        <v>1.0209433338509928</v>
      </c>
      <c r="O8" s="64">
        <v>7.933333333333334</v>
      </c>
      <c r="P8" s="71">
        <f t="shared" si="12"/>
        <v>328.5933333333333</v>
      </c>
      <c r="Q8" s="19">
        <v>1199</v>
      </c>
      <c r="R8" s="19">
        <v>1227.1765</v>
      </c>
      <c r="S8" s="21">
        <v>1253.08</v>
      </c>
      <c r="T8" s="19">
        <f t="shared" si="2"/>
        <v>25.903499999999894</v>
      </c>
      <c r="U8" s="22">
        <f t="shared" si="3"/>
        <v>1.0211082105956233</v>
      </c>
      <c r="V8" s="86">
        <v>1251.25</v>
      </c>
      <c r="W8" s="84">
        <v>1.0020322804990407</v>
      </c>
      <c r="X8" s="54">
        <v>1139</v>
      </c>
      <c r="Y8" s="54">
        <v>1180</v>
      </c>
      <c r="Z8" s="21">
        <v>1221.03</v>
      </c>
      <c r="AA8" s="19">
        <f t="shared" si="4"/>
        <v>41.02999999999997</v>
      </c>
      <c r="AB8" s="23">
        <f t="shared" si="5"/>
        <v>1.034771186440678</v>
      </c>
      <c r="AC8" s="96">
        <v>1160.73</v>
      </c>
      <c r="AD8" s="97">
        <v>0.9745843828715366</v>
      </c>
      <c r="AE8" s="54">
        <v>1122</v>
      </c>
      <c r="AF8" s="54">
        <v>1134</v>
      </c>
      <c r="AG8" s="21">
        <v>1147.1499999999999</v>
      </c>
      <c r="AH8" s="58">
        <f t="shared" si="6"/>
        <v>13.149999999999864</v>
      </c>
      <c r="AI8" s="24">
        <f t="shared" si="7"/>
        <v>1.0115961199294532</v>
      </c>
      <c r="AJ8" s="102">
        <v>1136.5</v>
      </c>
      <c r="AK8" s="24">
        <v>0.9269983686786297</v>
      </c>
      <c r="AL8" s="25">
        <f t="shared" si="8"/>
        <v>1313.9733333333331</v>
      </c>
      <c r="AM8" s="25">
        <f t="shared" si="9"/>
        <v>26.694499999999834</v>
      </c>
      <c r="AN8" s="26">
        <f t="shared" si="10"/>
        <v>1.0207371544600605</v>
      </c>
      <c r="AP8" s="105"/>
      <c r="AQ8" s="106"/>
    </row>
    <row r="9" spans="1:43" ht="15">
      <c r="A9" s="17" t="s">
        <v>12</v>
      </c>
      <c r="B9" s="18">
        <v>958.3800000000001</v>
      </c>
      <c r="C9" s="18">
        <v>874.9466666666667</v>
      </c>
      <c r="D9" s="18">
        <v>1005.9333333333334</v>
      </c>
      <c r="E9" s="18">
        <v>1067.1200000000001</v>
      </c>
      <c r="F9" s="91">
        <v>992.6666666666666</v>
      </c>
      <c r="G9" s="68">
        <f t="shared" si="0"/>
        <v>1047.2582</v>
      </c>
      <c r="H9" s="92">
        <f t="shared" si="13"/>
        <v>1.0549948287441235</v>
      </c>
      <c r="I9" s="75">
        <v>80</v>
      </c>
      <c r="J9" s="82">
        <v>91.05</v>
      </c>
      <c r="K9" s="77">
        <f t="shared" si="1"/>
        <v>11.049999999999997</v>
      </c>
      <c r="L9" s="20">
        <f>J9/I9</f>
        <v>1.138125</v>
      </c>
      <c r="M9" s="64">
        <v>152</v>
      </c>
      <c r="N9" s="69">
        <v>0.47240985077816594</v>
      </c>
      <c r="O9" s="64">
        <v>56.733333333333334</v>
      </c>
      <c r="P9" s="71">
        <f t="shared" si="12"/>
        <v>147.78333333333333</v>
      </c>
      <c r="Q9" s="19">
        <v>1004</v>
      </c>
      <c r="R9" s="19">
        <v>1056.9107999999999</v>
      </c>
      <c r="S9" s="21">
        <v>1169.82</v>
      </c>
      <c r="T9" s="19">
        <f t="shared" si="2"/>
        <v>112.90920000000006</v>
      </c>
      <c r="U9" s="22">
        <f t="shared" si="3"/>
        <v>1.1068294505080278</v>
      </c>
      <c r="V9" s="86">
        <v>1139.72</v>
      </c>
      <c r="W9" s="84">
        <v>1.1528823729699884</v>
      </c>
      <c r="X9" s="54">
        <v>954</v>
      </c>
      <c r="Y9" s="54">
        <v>1004.2758</v>
      </c>
      <c r="Z9" s="21">
        <v>1097.48</v>
      </c>
      <c r="AA9" s="19">
        <f t="shared" si="4"/>
        <v>93.20420000000001</v>
      </c>
      <c r="AB9" s="23">
        <f t="shared" si="5"/>
        <v>1.0928073742292705</v>
      </c>
      <c r="AC9" s="96">
        <v>991.42</v>
      </c>
      <c r="AD9" s="97">
        <v>1.1089709172259508</v>
      </c>
      <c r="AE9" s="54">
        <v>940</v>
      </c>
      <c r="AF9" s="54">
        <v>989.538</v>
      </c>
      <c r="AG9" s="21">
        <v>1220.2</v>
      </c>
      <c r="AH9" s="58">
        <f t="shared" si="6"/>
        <v>230.66200000000003</v>
      </c>
      <c r="AI9" s="24">
        <f t="shared" si="7"/>
        <v>1.233100699518361</v>
      </c>
      <c r="AJ9" s="102">
        <v>920.18</v>
      </c>
      <c r="AK9" s="24">
        <v>1.1618434343434343</v>
      </c>
      <c r="AL9" s="25">
        <f t="shared" si="8"/>
        <v>1192.8500000000001</v>
      </c>
      <c r="AM9" s="25">
        <f t="shared" si="9"/>
        <v>145.59180000000015</v>
      </c>
      <c r="AN9" s="26">
        <f t="shared" si="10"/>
        <v>1.1390218763624864</v>
      </c>
      <c r="AP9" s="105"/>
      <c r="AQ9" s="106"/>
    </row>
    <row r="10" spans="1:43" ht="15">
      <c r="A10" s="17" t="s">
        <v>13</v>
      </c>
      <c r="B10" s="18">
        <v>3213.5533333333333</v>
      </c>
      <c r="C10" s="18">
        <v>2742.7999999999997</v>
      </c>
      <c r="D10" s="18">
        <v>3027.9666666666667</v>
      </c>
      <c r="E10" s="18">
        <v>3073.0866666666666</v>
      </c>
      <c r="F10" s="91">
        <v>2924.3333333333335</v>
      </c>
      <c r="G10" s="68">
        <f t="shared" si="0"/>
        <v>3081.7433333333333</v>
      </c>
      <c r="H10" s="92">
        <f t="shared" si="13"/>
        <v>1.0538276530263306</v>
      </c>
      <c r="I10" s="75">
        <v>250</v>
      </c>
      <c r="J10" s="82">
        <v>136.23</v>
      </c>
      <c r="K10" s="77">
        <f t="shared" si="1"/>
        <v>-113.77000000000001</v>
      </c>
      <c r="L10" s="20">
        <f t="shared" si="11"/>
        <v>0.54492</v>
      </c>
      <c r="M10" s="64">
        <v>636.55</v>
      </c>
      <c r="N10" s="69">
        <v>0.6500932071174846</v>
      </c>
      <c r="O10" s="64">
        <v>240.73333333333332</v>
      </c>
      <c r="P10" s="71">
        <f t="shared" si="12"/>
        <v>376.9633333333333</v>
      </c>
      <c r="Q10" s="19">
        <v>2953</v>
      </c>
      <c r="R10" s="19">
        <v>3049</v>
      </c>
      <c r="S10" s="21">
        <v>3051.78</v>
      </c>
      <c r="T10" s="19">
        <f t="shared" si="2"/>
        <v>2.7800000000002</v>
      </c>
      <c r="U10" s="22">
        <f t="shared" si="3"/>
        <v>1.0009117743522467</v>
      </c>
      <c r="V10" s="86">
        <v>3003.72</v>
      </c>
      <c r="W10" s="84">
        <v>1.0186588744573164</v>
      </c>
      <c r="X10" s="54">
        <v>2806</v>
      </c>
      <c r="Y10" s="54">
        <v>3166</v>
      </c>
      <c r="Z10" s="21">
        <v>2913.42</v>
      </c>
      <c r="AA10" s="19">
        <f t="shared" si="4"/>
        <v>-252.57999999999993</v>
      </c>
      <c r="AB10" s="23">
        <f t="shared" si="5"/>
        <v>0.9202210991787745</v>
      </c>
      <c r="AC10" s="96">
        <v>2944.38</v>
      </c>
      <c r="AD10" s="97">
        <v>1.0726864352607293</v>
      </c>
      <c r="AE10" s="54">
        <v>2764</v>
      </c>
      <c r="AF10" s="54">
        <v>2894</v>
      </c>
      <c r="AG10" s="21">
        <v>2881.8</v>
      </c>
      <c r="AH10" s="58">
        <f t="shared" si="6"/>
        <v>-12.199999999999818</v>
      </c>
      <c r="AI10" s="24">
        <f t="shared" si="7"/>
        <v>0.995784381478922</v>
      </c>
      <c r="AJ10" s="102">
        <v>2637.87</v>
      </c>
      <c r="AK10" s="24">
        <v>1.026408560311284</v>
      </c>
      <c r="AL10" s="25">
        <f t="shared" si="8"/>
        <v>2994.41</v>
      </c>
      <c r="AM10" s="25">
        <f t="shared" si="9"/>
        <v>-87.33333333333348</v>
      </c>
      <c r="AN10" s="26">
        <f t="shared" si="10"/>
        <v>0.9716610619746615</v>
      </c>
      <c r="AP10" s="105"/>
      <c r="AQ10" s="106"/>
    </row>
    <row r="11" spans="1:43" ht="15">
      <c r="A11" s="17" t="s">
        <v>14</v>
      </c>
      <c r="B11" s="18">
        <v>5653.546666666666</v>
      </c>
      <c r="C11" s="18">
        <v>5284.276666666668</v>
      </c>
      <c r="D11" s="18">
        <v>5596.756666666667</v>
      </c>
      <c r="E11" s="18">
        <v>5927.339999999999</v>
      </c>
      <c r="F11" s="91">
        <v>5751.333333333333</v>
      </c>
      <c r="G11" s="68">
        <f t="shared" si="0"/>
        <v>6134.792666666665</v>
      </c>
      <c r="H11" s="92">
        <f t="shared" si="13"/>
        <v>1.0666731192766894</v>
      </c>
      <c r="I11" s="75">
        <v>20</v>
      </c>
      <c r="J11" s="82">
        <v>15.7</v>
      </c>
      <c r="K11" s="77">
        <f t="shared" si="1"/>
        <v>-4.300000000000001</v>
      </c>
      <c r="L11" s="20">
        <f>J11/I11</f>
        <v>0.7849999999999999</v>
      </c>
      <c r="M11" s="64">
        <v>1599.53</v>
      </c>
      <c r="N11" s="69">
        <v>0.8915523315874299</v>
      </c>
      <c r="O11" s="64">
        <v>1013.3333333333334</v>
      </c>
      <c r="P11" s="71">
        <f t="shared" si="12"/>
        <v>1029.0333333333333</v>
      </c>
      <c r="Q11" s="19">
        <v>5972</v>
      </c>
      <c r="R11" s="19">
        <v>6372.124</v>
      </c>
      <c r="S11" s="21">
        <v>6567.3</v>
      </c>
      <c r="T11" s="19">
        <f t="shared" si="2"/>
        <v>195.17600000000039</v>
      </c>
      <c r="U11" s="22">
        <f t="shared" si="3"/>
        <v>1.0306296613185808</v>
      </c>
      <c r="V11" s="86">
        <v>6105.67</v>
      </c>
      <c r="W11" s="84">
        <v>1.1472486983035641</v>
      </c>
      <c r="X11" s="54">
        <v>5673</v>
      </c>
      <c r="Y11" s="54">
        <v>6053.090999999999</v>
      </c>
      <c r="Z11" s="21">
        <v>6494.37</v>
      </c>
      <c r="AA11" s="19">
        <f t="shared" si="4"/>
        <v>441.27900000000045</v>
      </c>
      <c r="AB11" s="23">
        <f t="shared" si="5"/>
        <v>1.072901431681764</v>
      </c>
      <c r="AC11" s="96">
        <v>5310.15</v>
      </c>
      <c r="AD11" s="97">
        <v>1.021535835273089</v>
      </c>
      <c r="AE11" s="54">
        <v>5589</v>
      </c>
      <c r="AF11" s="54">
        <v>5963.463</v>
      </c>
      <c r="AG11" s="21">
        <v>6136.44</v>
      </c>
      <c r="AH11" s="58">
        <f t="shared" si="6"/>
        <v>172.97699999999986</v>
      </c>
      <c r="AI11" s="24">
        <f>AG11/AF11</f>
        <v>1.0290061328459654</v>
      </c>
      <c r="AJ11" s="102">
        <v>4980.58</v>
      </c>
      <c r="AK11" s="24">
        <v>1.023126540673788</v>
      </c>
      <c r="AL11" s="25">
        <f t="shared" si="8"/>
        <v>6404.603333333333</v>
      </c>
      <c r="AM11" s="25">
        <f t="shared" si="9"/>
        <v>269.8106666666672</v>
      </c>
      <c r="AN11" s="26">
        <f t="shared" si="10"/>
        <v>1.0439804050970918</v>
      </c>
      <c r="AP11" s="105"/>
      <c r="AQ11" s="106"/>
    </row>
    <row r="12" spans="1:43" ht="15">
      <c r="A12" s="17" t="s">
        <v>31</v>
      </c>
      <c r="B12" s="18"/>
      <c r="C12" s="18"/>
      <c r="D12" s="18"/>
      <c r="E12" s="18"/>
      <c r="F12" s="91"/>
      <c r="G12" s="68">
        <f t="shared" si="0"/>
        <v>30.766666666666666</v>
      </c>
      <c r="H12" s="92"/>
      <c r="I12" s="75">
        <v>0</v>
      </c>
      <c r="J12" s="82">
        <v>0</v>
      </c>
      <c r="K12" s="77">
        <f t="shared" si="1"/>
        <v>0</v>
      </c>
      <c r="L12" s="20"/>
      <c r="M12" s="64"/>
      <c r="N12" s="69"/>
      <c r="O12" s="64"/>
      <c r="P12" s="71"/>
      <c r="Q12" s="19"/>
      <c r="R12" s="19">
        <v>37.5</v>
      </c>
      <c r="S12" s="21">
        <v>50.4</v>
      </c>
      <c r="T12" s="19">
        <f t="shared" si="2"/>
        <v>12.899999999999999</v>
      </c>
      <c r="U12" s="22">
        <f t="shared" si="3"/>
        <v>1.3439999999999999</v>
      </c>
      <c r="V12" s="86"/>
      <c r="W12" s="84"/>
      <c r="X12" s="54"/>
      <c r="Y12" s="54">
        <v>28.6</v>
      </c>
      <c r="Z12" s="21">
        <v>28.8</v>
      </c>
      <c r="AA12" s="19">
        <f t="shared" si="4"/>
        <v>0.1999999999999993</v>
      </c>
      <c r="AB12" s="23">
        <f t="shared" si="5"/>
        <v>1.0069930069930069</v>
      </c>
      <c r="AC12" s="96"/>
      <c r="AD12" s="97"/>
      <c r="AE12" s="54"/>
      <c r="AF12" s="54">
        <v>26.2</v>
      </c>
      <c r="AG12" s="21">
        <v>37.1</v>
      </c>
      <c r="AH12" s="58">
        <f t="shared" si="6"/>
        <v>10.900000000000002</v>
      </c>
      <c r="AI12" s="24">
        <f>AG12/AF12</f>
        <v>1.4160305343511452</v>
      </c>
      <c r="AJ12" s="102"/>
      <c r="AK12" s="24"/>
      <c r="AL12" s="25">
        <f t="shared" si="8"/>
        <v>38.76666666666667</v>
      </c>
      <c r="AM12" s="25">
        <f t="shared" si="9"/>
        <v>8.000000000000007</v>
      </c>
      <c r="AN12" s="26">
        <f t="shared" si="10"/>
        <v>1.2600216684723728</v>
      </c>
      <c r="AP12" s="105"/>
      <c r="AQ12" s="106"/>
    </row>
    <row r="13" spans="1:43" ht="15">
      <c r="A13" s="17" t="s">
        <v>28</v>
      </c>
      <c r="B13" s="18">
        <v>106.65666666666668</v>
      </c>
      <c r="C13" s="18">
        <v>103.35666666666667</v>
      </c>
      <c r="D13" s="18">
        <v>131.75666666666666</v>
      </c>
      <c r="E13" s="18">
        <v>156.09</v>
      </c>
      <c r="F13" s="91">
        <v>131.33333333333334</v>
      </c>
      <c r="G13" s="68">
        <f t="shared" si="0"/>
        <v>105</v>
      </c>
      <c r="H13" s="92">
        <f t="shared" si="13"/>
        <v>0.7994923857868019</v>
      </c>
      <c r="I13" s="75">
        <v>10</v>
      </c>
      <c r="J13" s="82">
        <v>0</v>
      </c>
      <c r="K13" s="77">
        <f t="shared" si="1"/>
        <v>-10</v>
      </c>
      <c r="L13" s="20">
        <f t="shared" si="11"/>
        <v>0</v>
      </c>
      <c r="M13" s="64">
        <v>24.13</v>
      </c>
      <c r="N13" s="69">
        <v>0.5805015640069986</v>
      </c>
      <c r="O13" s="64">
        <v>12.266666666666667</v>
      </c>
      <c r="P13" s="71">
        <f t="shared" si="12"/>
        <v>12.266666666666667</v>
      </c>
      <c r="Q13" s="19">
        <v>177</v>
      </c>
      <c r="R13" s="19">
        <v>150</v>
      </c>
      <c r="S13" s="21">
        <v>176.88</v>
      </c>
      <c r="T13" s="19">
        <f t="shared" si="2"/>
        <v>26.879999999999995</v>
      </c>
      <c r="U13" s="22">
        <f t="shared" si="3"/>
        <v>1.1792</v>
      </c>
      <c r="V13" s="86">
        <v>250.14</v>
      </c>
      <c r="W13" s="84">
        <v>2.008763309688711</v>
      </c>
      <c r="X13" s="54">
        <v>108</v>
      </c>
      <c r="Y13" s="54">
        <v>86</v>
      </c>
      <c r="Z13" s="21">
        <v>63.48</v>
      </c>
      <c r="AA13" s="19">
        <f t="shared" si="4"/>
        <v>-22.520000000000003</v>
      </c>
      <c r="AB13" s="23">
        <f t="shared" si="5"/>
        <v>0.7381395348837209</v>
      </c>
      <c r="AC13" s="96">
        <v>102.2</v>
      </c>
      <c r="AD13" s="97">
        <v>0.9290909090909091</v>
      </c>
      <c r="AE13" s="54">
        <v>99</v>
      </c>
      <c r="AF13" s="54">
        <v>79</v>
      </c>
      <c r="AG13" s="21">
        <v>40.57</v>
      </c>
      <c r="AH13" s="58">
        <f t="shared" si="6"/>
        <v>-38.43</v>
      </c>
      <c r="AI13" s="24">
        <f t="shared" si="7"/>
        <v>0.5135443037974684</v>
      </c>
      <c r="AJ13" s="102">
        <v>85.93</v>
      </c>
      <c r="AK13" s="24">
        <v>1.5912962962962964</v>
      </c>
      <c r="AL13" s="25">
        <f t="shared" si="8"/>
        <v>93.64333333333333</v>
      </c>
      <c r="AM13" s="25">
        <f t="shared" si="9"/>
        <v>-11.35666666666667</v>
      </c>
      <c r="AN13" s="26">
        <f t="shared" si="10"/>
        <v>0.8918412698412698</v>
      </c>
      <c r="AP13" s="105"/>
      <c r="AQ13" s="106"/>
    </row>
    <row r="14" spans="1:43" ht="15">
      <c r="A14" s="5" t="s">
        <v>15</v>
      </c>
      <c r="B14" s="28">
        <v>18241.2933333333</v>
      </c>
      <c r="C14" s="28">
        <v>15842.02</v>
      </c>
      <c r="D14" s="28">
        <v>17280.903333333332</v>
      </c>
      <c r="E14" s="28">
        <v>17726.666666666668</v>
      </c>
      <c r="F14" s="68">
        <v>17075.666666666668</v>
      </c>
      <c r="G14" s="68">
        <f t="shared" si="0"/>
        <v>17925.76743333333</v>
      </c>
      <c r="H14" s="92">
        <f t="shared" si="13"/>
        <v>1.0497843383372047</v>
      </c>
      <c r="I14" s="28">
        <f>SUM(I6:I13)</f>
        <v>1075</v>
      </c>
      <c r="J14" s="81">
        <f>SUM(J6:J13)</f>
        <v>832.96</v>
      </c>
      <c r="K14" s="30">
        <f>J14-I14</f>
        <v>-242.03999999999996</v>
      </c>
      <c r="L14" s="31">
        <f>J14/I14</f>
        <v>0.774846511627907</v>
      </c>
      <c r="M14" s="65">
        <v>4390.09</v>
      </c>
      <c r="N14" s="70">
        <v>0.7943875798875798</v>
      </c>
      <c r="O14" s="65">
        <v>1967.2666666666667</v>
      </c>
      <c r="P14" s="72">
        <f>SUM(P6:P13)</f>
        <v>2800.226666666667</v>
      </c>
      <c r="Q14" s="28">
        <f>SUM(Q6:Q13)</f>
        <v>17422</v>
      </c>
      <c r="R14" s="28">
        <f>SUM(R6:R13)</f>
        <v>18229.3174</v>
      </c>
      <c r="S14" s="28">
        <f>SUM(S6:S13)</f>
        <v>18784.450000000004</v>
      </c>
      <c r="T14" s="28">
        <f t="shared" si="2"/>
        <v>555.1326000000045</v>
      </c>
      <c r="U14" s="32">
        <f>S14/R14</f>
        <v>1.0304527365352696</v>
      </c>
      <c r="V14" s="87">
        <v>17989.96</v>
      </c>
      <c r="W14" s="85">
        <v>1.0934557239679312</v>
      </c>
      <c r="X14" s="29">
        <f>SUM(X6:X13)</f>
        <v>16491</v>
      </c>
      <c r="Y14" s="29">
        <f>SUM(Y6:Y13)</f>
        <v>17620.086099999997</v>
      </c>
      <c r="Z14" s="28">
        <f>SUM(Z6:Z13)</f>
        <v>17978.46</v>
      </c>
      <c r="AA14" s="28">
        <f t="shared" si="4"/>
        <v>358.3739000000023</v>
      </c>
      <c r="AB14" s="33">
        <f t="shared" si="5"/>
        <v>1.0203389414765687</v>
      </c>
      <c r="AC14" s="99">
        <v>16096.4</v>
      </c>
      <c r="AD14" s="100">
        <v>1.0276743590412662</v>
      </c>
      <c r="AE14" s="29">
        <f>SUM(AE6:AE13)</f>
        <v>16239</v>
      </c>
      <c r="AF14" s="29">
        <f>SUM(AF6:AF13)</f>
        <v>17094.9388</v>
      </c>
      <c r="AG14" s="28">
        <f>SUM(AG6:AG13)</f>
        <v>17329.729999999996</v>
      </c>
      <c r="AH14" s="28">
        <f t="shared" si="6"/>
        <v>234.79119999999602</v>
      </c>
      <c r="AI14" s="34">
        <f t="shared" si="7"/>
        <v>1.0137345446361</v>
      </c>
      <c r="AJ14" s="103">
        <v>14991.61</v>
      </c>
      <c r="AK14" s="34">
        <v>1.0109656753658371</v>
      </c>
      <c r="AL14" s="35">
        <f t="shared" si="8"/>
        <v>18308.533333333333</v>
      </c>
      <c r="AM14" s="35">
        <f t="shared" si="9"/>
        <v>382.76590000000215</v>
      </c>
      <c r="AN14" s="36">
        <f t="shared" si="10"/>
        <v>1.0213528319735</v>
      </c>
      <c r="AP14" s="105"/>
      <c r="AQ14" s="106"/>
    </row>
    <row r="15" spans="1:43" ht="15">
      <c r="A15" s="37"/>
      <c r="B15" s="38"/>
      <c r="C15" s="38"/>
      <c r="D15" s="28"/>
      <c r="E15" s="28"/>
      <c r="F15" s="68"/>
      <c r="G15" s="68"/>
      <c r="H15" s="93"/>
      <c r="I15" s="28"/>
      <c r="J15" s="28"/>
      <c r="K15" s="30"/>
      <c r="L15" s="31"/>
      <c r="M15" s="65"/>
      <c r="N15" s="31"/>
      <c r="O15" s="74"/>
      <c r="P15" s="31"/>
      <c r="Q15" s="28"/>
      <c r="R15" s="28"/>
      <c r="S15" s="28"/>
      <c r="T15" s="19"/>
      <c r="U15" s="22"/>
      <c r="V15" s="86"/>
      <c r="W15" s="84"/>
      <c r="X15" s="29"/>
      <c r="Y15" s="29"/>
      <c r="Z15" s="28"/>
      <c r="AA15" s="19"/>
      <c r="AB15" s="23"/>
      <c r="AC15" s="96"/>
      <c r="AD15" s="97"/>
      <c r="AE15" s="29"/>
      <c r="AF15" s="29"/>
      <c r="AG15" s="28"/>
      <c r="AH15" s="28"/>
      <c r="AI15" s="24"/>
      <c r="AJ15" s="102"/>
      <c r="AK15" s="24"/>
      <c r="AL15" s="25"/>
      <c r="AM15" s="25"/>
      <c r="AN15" s="26"/>
      <c r="AP15" s="105"/>
      <c r="AQ15" s="106"/>
    </row>
    <row r="16" spans="1:43" ht="15">
      <c r="A16" s="5" t="s">
        <v>16</v>
      </c>
      <c r="B16" s="38"/>
      <c r="C16" s="38"/>
      <c r="D16" s="28"/>
      <c r="E16" s="28">
        <v>17209.986666666668</v>
      </c>
      <c r="F16" s="68">
        <v>16546.333333333332</v>
      </c>
      <c r="G16" s="68">
        <f>SUM(J16,R16,Y16,AF16)/3</f>
        <v>17372.714766666668</v>
      </c>
      <c r="H16" s="92">
        <f>G16/F16</f>
        <v>1.0499434779105141</v>
      </c>
      <c r="I16" s="61">
        <f>I14-I17</f>
        <v>1033</v>
      </c>
      <c r="J16" s="80">
        <f>J14-J17</f>
        <v>801.74</v>
      </c>
      <c r="K16" s="30">
        <f>J16-I16</f>
        <v>-231.26</v>
      </c>
      <c r="L16" s="31">
        <f>J16/I16</f>
        <v>0.7761277831558567</v>
      </c>
      <c r="M16" s="62">
        <v>4287.84</v>
      </c>
      <c r="N16" s="60">
        <v>0.7940444444444444</v>
      </c>
      <c r="O16" s="60"/>
      <c r="P16" s="60"/>
      <c r="Q16" s="61">
        <f>Q14-Q17</f>
        <v>16889</v>
      </c>
      <c r="R16" s="61">
        <f>R14-R17</f>
        <v>17668.0684</v>
      </c>
      <c r="S16" s="28">
        <f>S14-S17</f>
        <v>18156.070000000003</v>
      </c>
      <c r="T16" s="28">
        <f>S16-R16</f>
        <v>488.00160000000324</v>
      </c>
      <c r="U16" s="32">
        <f>S16/R16</f>
        <v>1.0276205405679777</v>
      </c>
      <c r="V16" s="87">
        <v>17462.48</v>
      </c>
      <c r="W16" s="85">
        <v>1.09363396387611</v>
      </c>
      <c r="X16" s="61">
        <f>X14-X17</f>
        <v>15979</v>
      </c>
      <c r="Y16" s="61">
        <f>Y14-Y17</f>
        <v>17080.9501</v>
      </c>
      <c r="Z16" s="28">
        <f>Z14-Z17</f>
        <v>17418.62</v>
      </c>
      <c r="AA16" s="28">
        <f>Z16-Y16</f>
        <v>337.6699000000008</v>
      </c>
      <c r="AB16" s="33">
        <f>Z16/Y16</f>
        <v>1.019768800799904</v>
      </c>
      <c r="AC16" s="99">
        <v>15643.84</v>
      </c>
      <c r="AD16" s="100">
        <v>1.0282571001487315</v>
      </c>
      <c r="AE16" s="61">
        <f>AE14-AE17</f>
        <v>15738</v>
      </c>
      <c r="AF16" s="61">
        <f>AF14-AF17</f>
        <v>16567.3858</v>
      </c>
      <c r="AG16" s="28">
        <f>AG14-AG17</f>
        <v>16730.889999999996</v>
      </c>
      <c r="AH16" s="28">
        <f>AG16-AF16</f>
        <v>163.50419999999576</v>
      </c>
      <c r="AI16" s="34">
        <f>AG16/AF16</f>
        <v>1.0098690404131228</v>
      </c>
      <c r="AJ16" s="103">
        <v>14523.220000000001</v>
      </c>
      <c r="AK16" s="34">
        <v>1.008907259465092</v>
      </c>
      <c r="AL16" s="35">
        <f>SUM(J16,S16,Z16,AG16)/3</f>
        <v>17702.440000000002</v>
      </c>
      <c r="AM16" s="35">
        <f>+AL16-G16</f>
        <v>329.7252333333345</v>
      </c>
      <c r="AN16" s="36">
        <f>AL16/G16</f>
        <v>1.0189794881089043</v>
      </c>
      <c r="AP16" s="105"/>
      <c r="AQ16" s="106"/>
    </row>
    <row r="17" spans="1:43" ht="15">
      <c r="A17" s="37" t="s">
        <v>17</v>
      </c>
      <c r="B17" s="39"/>
      <c r="C17" s="40"/>
      <c r="D17" s="28"/>
      <c r="E17" s="28">
        <v>516.68</v>
      </c>
      <c r="F17" s="91">
        <v>529.3333333333334</v>
      </c>
      <c r="G17" s="68">
        <f>SUM(J17,R17,Y17,AF17)/3</f>
        <v>553.0526666666666</v>
      </c>
      <c r="H17" s="92">
        <f>G17/F17</f>
        <v>1.0448098236775816</v>
      </c>
      <c r="I17" s="76">
        <v>42</v>
      </c>
      <c r="J17" s="28">
        <v>31.22</v>
      </c>
      <c r="K17" s="78">
        <f>J17-I17</f>
        <v>-10.780000000000001</v>
      </c>
      <c r="L17" s="31">
        <f>J17/I17</f>
        <v>0.7433333333333333</v>
      </c>
      <c r="M17" s="63">
        <v>102.25</v>
      </c>
      <c r="N17" s="60">
        <v>0.6355788603642571</v>
      </c>
      <c r="O17" s="60"/>
      <c r="P17" s="60"/>
      <c r="Q17" s="28">
        <v>533</v>
      </c>
      <c r="R17" s="28">
        <v>561.2489999999999</v>
      </c>
      <c r="S17" s="28">
        <v>628.38</v>
      </c>
      <c r="T17" s="28">
        <f>S17-R17</f>
        <v>67.13100000000009</v>
      </c>
      <c r="U17" s="32">
        <f>S17/R17</f>
        <v>1.1196100126681743</v>
      </c>
      <c r="V17" s="88">
        <v>527.48</v>
      </c>
      <c r="W17" s="32">
        <v>1.0875876288659794</v>
      </c>
      <c r="X17" s="29">
        <v>512</v>
      </c>
      <c r="Y17" s="29">
        <v>539.136</v>
      </c>
      <c r="Z17" s="28">
        <v>559.84</v>
      </c>
      <c r="AA17" s="28">
        <f>Z17-Y17</f>
        <v>20.704000000000065</v>
      </c>
      <c r="AB17" s="33">
        <f>Z17/Y17</f>
        <v>1.0384021842355178</v>
      </c>
      <c r="AC17" s="101">
        <v>452.56</v>
      </c>
      <c r="AD17" s="98">
        <v>1.0079287305122495</v>
      </c>
      <c r="AE17" s="29">
        <v>501</v>
      </c>
      <c r="AF17" s="29">
        <v>527.553</v>
      </c>
      <c r="AG17" s="28">
        <v>598.84</v>
      </c>
      <c r="AH17" s="28">
        <f>AG17-AF17</f>
        <v>71.28700000000003</v>
      </c>
      <c r="AI17" s="34">
        <f>AG17/AF17</f>
        <v>1.1351276554204033</v>
      </c>
      <c r="AJ17" s="103">
        <v>468.39</v>
      </c>
      <c r="AK17" s="34">
        <v>1.0792396313364054</v>
      </c>
      <c r="AL17" s="35">
        <f>SUM(J17,S17,Z17,AG17)/3</f>
        <v>606.0933333333334</v>
      </c>
      <c r="AM17" s="35">
        <f>+AL17-G17</f>
        <v>53.040666666666766</v>
      </c>
      <c r="AN17" s="36">
        <f>AL17/G17</f>
        <v>1.095905272433367</v>
      </c>
      <c r="AP17" s="105"/>
      <c r="AQ17" s="106"/>
    </row>
    <row r="19" ht="17.25">
      <c r="A19" t="s">
        <v>32</v>
      </c>
    </row>
    <row r="20" ht="15">
      <c r="A20" s="59"/>
    </row>
    <row r="21" ht="15">
      <c r="Q21" s="89"/>
    </row>
  </sheetData>
  <sheetProtection/>
  <mergeCells count="14">
    <mergeCell ref="AC4:AD4"/>
    <mergeCell ref="X2:AD2"/>
    <mergeCell ref="X3:AD3"/>
    <mergeCell ref="AL2:AN2"/>
    <mergeCell ref="AL3:AN3"/>
    <mergeCell ref="AJ4:AK4"/>
    <mergeCell ref="AE2:AK2"/>
    <mergeCell ref="AE3:AK3"/>
    <mergeCell ref="I2:P2"/>
    <mergeCell ref="I3:P3"/>
    <mergeCell ref="M4:N4"/>
    <mergeCell ref="Q2:W2"/>
    <mergeCell ref="Q3:W3"/>
    <mergeCell ref="V4:W4"/>
  </mergeCells>
  <printOptions/>
  <pageMargins left="0.45" right="0.2" top="0.75" bottom="0.75" header="0.3" footer="0.3"/>
  <pageSetup fitToHeight="1" fitToWidth="1" horizontalDpi="600" verticalDpi="600" orientation="landscape" scale="66" r:id="rId1"/>
  <headerFooter>
    <oddHeader>&amp;LDaily Enrollment Report&amp;CSpring 2014&amp;R&amp;D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Dwight, Peter</cp:lastModifiedBy>
  <cp:lastPrinted>2014-04-08T15:57:16Z</cp:lastPrinted>
  <dcterms:created xsi:type="dcterms:W3CDTF">2011-11-18T18:43:43Z</dcterms:created>
  <dcterms:modified xsi:type="dcterms:W3CDTF">2014-04-22T16:35:02Z</dcterms:modified>
  <cp:category/>
  <cp:version/>
  <cp:contentType/>
  <cp:contentStatus/>
</cp:coreProperties>
</file>