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15" windowWidth="19080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<sst xmlns="http://schemas.openxmlformats.org/spreadsheetml/2006/main" count="57" uniqueCount="43">
  <si>
    <t>FINAL</t>
  </si>
  <si>
    <t>QTR FTES</t>
  </si>
  <si>
    <t>CY FTES</t>
  </si>
  <si>
    <t>08/09 CY FTES FINAL</t>
  </si>
  <si>
    <t>09/10 CY FTES FINAL</t>
  </si>
  <si>
    <t>10/11 CY FTES FINAL</t>
  </si>
  <si>
    <t>TARGET</t>
  </si>
  <si>
    <t>FTES ACTUAL - INIT TARGET</t>
  </si>
  <si>
    <t>% ACTUAL/ INIT TARGET</t>
  </si>
  <si>
    <t>DIFF (CALC - TARGET)</t>
  </si>
  <si>
    <t>A/L</t>
  </si>
  <si>
    <t>B/E</t>
  </si>
  <si>
    <t>CCOE</t>
  </si>
  <si>
    <t>ECST</t>
  </si>
  <si>
    <t>H/HS</t>
  </si>
  <si>
    <t>N/SS</t>
  </si>
  <si>
    <t>UNIV</t>
  </si>
  <si>
    <t>TOTAL</t>
  </si>
  <si>
    <t>RESIDENT FTES</t>
  </si>
  <si>
    <t>NON-RESIDENT FTES</t>
  </si>
  <si>
    <t>COLLEGE</t>
  </si>
  <si>
    <t>% OF ORIGINAL TARGET</t>
  </si>
  <si>
    <t>CALC to date</t>
  </si>
  <si>
    <t>SUMMER 2012</t>
  </si>
  <si>
    <t>FALL 2012</t>
  </si>
  <si>
    <t>WINTER 2013</t>
  </si>
  <si>
    <t>SPRING 2013</t>
  </si>
  <si>
    <t>12/13 CY FTES TARGET</t>
  </si>
  <si>
    <t>11/12 CY FTES FINAL</t>
  </si>
  <si>
    <t>-</t>
  </si>
  <si>
    <t>SAME POINT SUM '11 07/12/11</t>
  </si>
  <si>
    <t>FINAL AS OF 07/16/12</t>
  </si>
  <si>
    <t>SAME POINT FALL '11 10/13/11</t>
  </si>
  <si>
    <t>ACTUAL AS OF 10/08/12</t>
  </si>
  <si>
    <t>SAME POINT WIN '12 02/03/12</t>
  </si>
  <si>
    <t>REVISED TARGET</t>
  </si>
  <si>
    <t>ACTUAL AS OF 01/28/13</t>
  </si>
  <si>
    <t>% OF REBENCHED TARGET</t>
  </si>
  <si>
    <t>12/13 CY FTES TARGET (Original)</t>
  </si>
  <si>
    <t>1st REVISED TARGET</t>
  </si>
  <si>
    <t>* Spring targets have been revised starting 3/5/13.</t>
  </si>
  <si>
    <t>ACTUAL AS OF 04/25/13</t>
  </si>
  <si>
    <t>SAME POINT WIN '12 04/26/12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</si>
</sst>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4" fillId="0" borderId="0" xfId="55" applyFont="1" applyBorder="1" applyAlignment="1">
      <alignment/>
      <protection/>
    </xf>
    <xf numFmtId="43" fontId="5" fillId="0" borderId="0" xfId="42" applyFont="1" applyBorder="1" applyAlignment="1">
      <alignment/>
    </xf>
    <xf numFmtId="43" fontId="4" fillId="0" borderId="0" xfId="42" applyFont="1" applyBorder="1" applyAlignment="1">
      <alignment/>
    </xf>
    <xf numFmtId="0" fontId="4" fillId="0" borderId="10" xfId="55" applyFont="1" applyBorder="1" applyAlignment="1">
      <alignment/>
      <protection/>
    </xf>
    <xf numFmtId="0" fontId="6" fillId="0" borderId="10" xfId="55" applyFont="1" applyBorder="1" applyAlignment="1">
      <alignment/>
      <protection/>
    </xf>
    <xf numFmtId="164" fontId="3" fillId="0" borderId="10" xfId="42" applyNumberFormat="1" applyFont="1" applyFill="1" applyBorder="1" applyAlignment="1">
      <alignment/>
    </xf>
    <xf numFmtId="43" fontId="3" fillId="0" borderId="10" xfId="42" applyFont="1" applyFill="1" applyBorder="1" applyAlignment="1">
      <alignment/>
    </xf>
    <xf numFmtId="43" fontId="3" fillId="33" borderId="10" xfId="42" applyFont="1" applyFill="1" applyBorder="1" applyAlignment="1">
      <alignment/>
    </xf>
    <xf numFmtId="6" fontId="3" fillId="0" borderId="10" xfId="55" applyNumberFormat="1" applyFont="1" applyFill="1" applyBorder="1" applyAlignment="1">
      <alignment/>
      <protection/>
    </xf>
    <xf numFmtId="0" fontId="6" fillId="0" borderId="10" xfId="55" applyFont="1" applyFill="1" applyBorder="1" applyAlignment="1">
      <alignment wrapText="1"/>
      <protection/>
    </xf>
    <xf numFmtId="0" fontId="6" fillId="34" borderId="10" xfId="55" applyFont="1" applyFill="1" applyBorder="1" applyAlignment="1">
      <alignment/>
      <protection/>
    </xf>
    <xf numFmtId="41" fontId="6" fillId="0" borderId="10" xfId="55" applyNumberFormat="1" applyFont="1" applyFill="1" applyBorder="1" applyAlignment="1">
      <alignment wrapText="1"/>
      <protection/>
    </xf>
    <xf numFmtId="0" fontId="6" fillId="35" borderId="10" xfId="55" applyFont="1" applyFill="1" applyBorder="1" applyAlignment="1">
      <alignment wrapText="1"/>
      <protection/>
    </xf>
    <xf numFmtId="0" fontId="6" fillId="36" borderId="10" xfId="55" applyFont="1" applyFill="1" applyBorder="1" applyAlignment="1">
      <alignment wrapText="1"/>
      <protection/>
    </xf>
    <xf numFmtId="0" fontId="6" fillId="37" borderId="10" xfId="55" applyFont="1" applyFill="1" applyBorder="1" applyAlignment="1">
      <alignment wrapText="1"/>
      <protection/>
    </xf>
    <xf numFmtId="164" fontId="3" fillId="38" borderId="10" xfId="42" applyNumberFormat="1" applyFont="1" applyFill="1" applyBorder="1" applyAlignment="1">
      <alignment wrapText="1"/>
    </xf>
    <xf numFmtId="0" fontId="3" fillId="38" borderId="10" xfId="55" applyFont="1" applyFill="1" applyBorder="1" applyAlignment="1">
      <alignment wrapText="1"/>
      <protection/>
    </xf>
    <xf numFmtId="165" fontId="3" fillId="38" borderId="10" xfId="58" applyNumberFormat="1" applyFont="1" applyFill="1" applyBorder="1" applyAlignment="1">
      <alignment wrapText="1"/>
    </xf>
    <xf numFmtId="0" fontId="3" fillId="0" borderId="10" xfId="55" applyFont="1" applyFill="1" applyBorder="1" applyAlignment="1">
      <alignment/>
      <protection/>
    </xf>
    <xf numFmtId="38" fontId="3" fillId="0" borderId="10" xfId="42" applyNumberFormat="1" applyFont="1" applyFill="1" applyBorder="1" applyAlignment="1">
      <alignment/>
    </xf>
    <xf numFmtId="38" fontId="3" fillId="0" borderId="10" xfId="55" applyNumberFormat="1" applyFont="1" applyFill="1" applyBorder="1" applyAlignment="1">
      <alignment/>
      <protection/>
    </xf>
    <xf numFmtId="165" fontId="3" fillId="34" borderId="10" xfId="58" applyNumberFormat="1" applyFont="1" applyFill="1" applyBorder="1" applyAlignment="1">
      <alignment/>
    </xf>
    <xf numFmtId="165" fontId="3" fillId="35" borderId="10" xfId="58" applyNumberFormat="1" applyFont="1" applyFill="1" applyBorder="1" applyAlignment="1">
      <alignment/>
    </xf>
    <xf numFmtId="165" fontId="3" fillId="36" borderId="10" xfId="58" applyNumberFormat="1" applyFont="1" applyFill="1" applyBorder="1" applyAlignment="1">
      <alignment/>
    </xf>
    <xf numFmtId="165" fontId="3" fillId="37" borderId="10" xfId="58" applyNumberFormat="1" applyFont="1" applyFill="1" applyBorder="1" applyAlignment="1">
      <alignment/>
    </xf>
    <xf numFmtId="38" fontId="3" fillId="38" borderId="10" xfId="55" applyNumberFormat="1" applyFont="1" applyFill="1" applyBorder="1" applyAlignment="1">
      <alignment/>
      <protection/>
    </xf>
    <xf numFmtId="165" fontId="3" fillId="38" borderId="10" xfId="58" applyNumberFormat="1" applyFont="1" applyFill="1" applyBorder="1" applyAlignment="1">
      <alignment/>
    </xf>
    <xf numFmtId="38" fontId="6" fillId="0" borderId="10" xfId="55" applyNumberFormat="1" applyFont="1" applyFill="1" applyBorder="1" applyAlignment="1">
      <alignment/>
      <protection/>
    </xf>
    <xf numFmtId="38" fontId="6" fillId="0" borderId="11" xfId="55" applyNumberFormat="1" applyFont="1" applyFill="1" applyBorder="1" applyAlignment="1">
      <alignment/>
      <protection/>
    </xf>
    <xf numFmtId="38" fontId="6" fillId="0" borderId="10" xfId="55" applyNumberFormat="1" applyFont="1" applyBorder="1" applyAlignment="1">
      <alignment/>
      <protection/>
    </xf>
    <xf numFmtId="165" fontId="6" fillId="34" borderId="10" xfId="58" applyNumberFormat="1" applyFont="1" applyFill="1" applyBorder="1" applyAlignment="1">
      <alignment/>
    </xf>
    <xf numFmtId="165" fontId="6" fillId="35" borderId="10" xfId="58" applyNumberFormat="1" applyFont="1" applyFill="1" applyBorder="1" applyAlignment="1">
      <alignment/>
    </xf>
    <xf numFmtId="165" fontId="6" fillId="36" borderId="10" xfId="58" applyNumberFormat="1" applyFont="1" applyFill="1" applyBorder="1" applyAlignment="1">
      <alignment/>
    </xf>
    <xf numFmtId="165" fontId="6" fillId="37" borderId="10" xfId="58" applyNumberFormat="1" applyFont="1" applyFill="1" applyBorder="1" applyAlignment="1">
      <alignment/>
    </xf>
    <xf numFmtId="38" fontId="6" fillId="38" borderId="10" xfId="55" applyNumberFormat="1" applyFont="1" applyFill="1" applyBorder="1" applyAlignment="1">
      <alignment/>
      <protection/>
    </xf>
    <xf numFmtId="165" fontId="6" fillId="38" borderId="10" xfId="58" applyNumberFormat="1" applyFont="1" applyFill="1" applyBorder="1" applyAlignment="1">
      <alignment/>
    </xf>
    <xf numFmtId="0" fontId="6" fillId="0" borderId="11" xfId="55" applyFont="1" applyBorder="1" applyAlignment="1">
      <alignment/>
      <protection/>
    </xf>
    <xf numFmtId="38" fontId="6" fillId="0" borderId="12" xfId="55" applyNumberFormat="1" applyFont="1" applyFill="1" applyBorder="1" applyAlignment="1">
      <alignment/>
      <protection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0" xfId="55" applyFont="1" applyAlignment="1">
      <alignment horizontal="center" vertical="center"/>
      <protection/>
    </xf>
    <xf numFmtId="164" fontId="4" fillId="0" borderId="10" xfId="42" applyNumberFormat="1" applyFont="1" applyFill="1" applyBorder="1" applyAlignment="1">
      <alignment horizontal="center" textRotation="90" wrapText="1"/>
    </xf>
    <xf numFmtId="43" fontId="4" fillId="0" borderId="10" xfId="42" applyFont="1" applyFill="1" applyBorder="1" applyAlignment="1">
      <alignment horizontal="center" textRotation="90" wrapText="1"/>
    </xf>
    <xf numFmtId="43" fontId="4" fillId="33" borderId="10" xfId="42" applyFont="1" applyFill="1" applyBorder="1" applyAlignment="1">
      <alignment horizontal="center" textRotation="90" wrapText="1"/>
    </xf>
    <xf numFmtId="6" fontId="4" fillId="0" borderId="13" xfId="55" applyNumberFormat="1" applyFont="1" applyFill="1" applyBorder="1" applyAlignment="1">
      <alignment horizontal="center" textRotation="90" wrapText="1"/>
      <protection/>
    </xf>
    <xf numFmtId="0" fontId="4" fillId="0" borderId="10" xfId="55" applyFont="1" applyFill="1" applyBorder="1" applyAlignment="1">
      <alignment horizontal="center" textRotation="90" wrapText="1"/>
      <protection/>
    </xf>
    <xf numFmtId="0" fontId="4" fillId="34" borderId="10" xfId="55" applyFont="1" applyFill="1" applyBorder="1" applyAlignment="1">
      <alignment horizontal="center" textRotation="90" wrapText="1"/>
      <protection/>
    </xf>
    <xf numFmtId="0" fontId="4" fillId="35" borderId="10" xfId="55" applyFont="1" applyFill="1" applyBorder="1" applyAlignment="1">
      <alignment horizontal="center" textRotation="90" wrapText="1"/>
      <protection/>
    </xf>
    <xf numFmtId="0" fontId="4" fillId="36" borderId="10" xfId="55" applyFont="1" applyFill="1" applyBorder="1" applyAlignment="1">
      <alignment horizontal="center" textRotation="90" wrapText="1"/>
      <protection/>
    </xf>
    <xf numFmtId="0" fontId="4" fillId="37" borderId="14" xfId="55" applyFont="1" applyFill="1" applyBorder="1" applyAlignment="1">
      <alignment horizontal="center" textRotation="90" wrapText="1"/>
      <protection/>
    </xf>
    <xf numFmtId="0" fontId="5" fillId="0" borderId="0" xfId="55" applyFont="1" applyFill="1" applyAlignment="1">
      <alignment horizontal="center" vertical="center"/>
      <protection/>
    </xf>
    <xf numFmtId="6" fontId="4" fillId="0" borderId="12" xfId="55" applyNumberFormat="1" applyFont="1" applyFill="1" applyBorder="1" applyAlignment="1">
      <alignment horizontal="center" textRotation="90" wrapText="1"/>
      <protection/>
    </xf>
    <xf numFmtId="0" fontId="6" fillId="0" borderId="11" xfId="55" applyFont="1" applyFill="1" applyBorder="1" applyAlignment="1">
      <alignment wrapText="1"/>
      <protection/>
    </xf>
    <xf numFmtId="6" fontId="4" fillId="0" borderId="15" xfId="55" applyNumberFormat="1" applyFont="1" applyFill="1" applyBorder="1" applyAlignment="1">
      <alignment horizontal="center" textRotation="90" wrapText="1"/>
      <protection/>
    </xf>
    <xf numFmtId="3" fontId="6" fillId="0" borderId="10" xfId="55" applyNumberFormat="1" applyFont="1" applyFill="1" applyBorder="1" applyAlignment="1">
      <alignment wrapText="1"/>
      <protection/>
    </xf>
    <xf numFmtId="164" fontId="6" fillId="0" borderId="10" xfId="42" applyNumberFormat="1" applyFont="1" applyFill="1" applyBorder="1" applyAlignment="1">
      <alignment wrapText="1"/>
    </xf>
    <xf numFmtId="38" fontId="3" fillId="0" borderId="10" xfId="55" applyNumberFormat="1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3" fontId="3" fillId="34" borderId="10" xfId="58" applyNumberFormat="1" applyFont="1" applyFill="1" applyBorder="1" applyAlignment="1">
      <alignment/>
    </xf>
    <xf numFmtId="3" fontId="6" fillId="34" borderId="10" xfId="58" applyNumberFormat="1" applyFont="1" applyFill="1" applyBorder="1" applyAlignment="1">
      <alignment/>
    </xf>
    <xf numFmtId="3" fontId="6" fillId="0" borderId="10" xfId="55" applyNumberFormat="1" applyFont="1" applyFill="1" applyBorder="1" applyAlignment="1">
      <alignment/>
      <protection/>
    </xf>
    <xf numFmtId="3" fontId="6" fillId="0" borderId="13" xfId="55" applyNumberFormat="1" applyFont="1" applyFill="1" applyBorder="1" applyAlignment="1">
      <alignment/>
      <protection/>
    </xf>
    <xf numFmtId="0" fontId="0" fillId="0" borderId="0" xfId="0" applyAlignment="1" quotePrefix="1">
      <alignment/>
    </xf>
    <xf numFmtId="3" fontId="6" fillId="34" borderId="10" xfId="58" applyNumberFormat="1" applyFont="1" applyFill="1" applyBorder="1" applyAlignment="1">
      <alignment horizontal="center"/>
    </xf>
    <xf numFmtId="165" fontId="6" fillId="34" borderId="10" xfId="58" applyNumberFormat="1" applyFont="1" applyFill="1" applyBorder="1" applyAlignment="1">
      <alignment horizontal="center"/>
    </xf>
    <xf numFmtId="9" fontId="3" fillId="34" borderId="10" xfId="58" applyNumberFormat="1" applyFont="1" applyFill="1" applyBorder="1" applyAlignment="1">
      <alignment/>
    </xf>
    <xf numFmtId="9" fontId="6" fillId="34" borderId="10" xfId="58" applyNumberFormat="1" applyFont="1" applyFill="1" applyBorder="1" applyAlignment="1">
      <alignment/>
    </xf>
    <xf numFmtId="1" fontId="6" fillId="35" borderId="10" xfId="55" applyNumberFormat="1" applyFont="1" applyFill="1" applyBorder="1" applyAlignment="1">
      <alignment/>
      <protection/>
    </xf>
    <xf numFmtId="3" fontId="6" fillId="35" borderId="10" xfId="55" applyNumberFormat="1" applyFont="1" applyFill="1" applyBorder="1" applyAlignment="1">
      <alignment/>
      <protection/>
    </xf>
    <xf numFmtId="3" fontId="3" fillId="0" borderId="11" xfId="55" applyNumberFormat="1" applyFont="1" applyFill="1" applyBorder="1" applyAlignment="1">
      <alignment/>
      <protection/>
    </xf>
    <xf numFmtId="3" fontId="6" fillId="0" borderId="11" xfId="55" applyNumberFormat="1" applyFont="1" applyFill="1" applyBorder="1" applyAlignment="1">
      <alignment/>
      <protection/>
    </xf>
    <xf numFmtId="3" fontId="3" fillId="38" borderId="10" xfId="55" applyNumberFormat="1" applyFont="1" applyFill="1" applyBorder="1" applyAlignment="1">
      <alignment/>
      <protection/>
    </xf>
    <xf numFmtId="3" fontId="6" fillId="38" borderId="10" xfId="55" applyNumberFormat="1" applyFont="1" applyFill="1" applyBorder="1" applyAlignment="1">
      <alignment/>
      <protection/>
    </xf>
    <xf numFmtId="3" fontId="3" fillId="0" borderId="10" xfId="55" applyNumberFormat="1" applyFont="1" applyFill="1" applyBorder="1" applyAlignment="1">
      <alignment/>
      <protection/>
    </xf>
    <xf numFmtId="3" fontId="3" fillId="0" borderId="10" xfId="42" applyNumberFormat="1" applyFont="1" applyFill="1" applyBorder="1" applyAlignment="1">
      <alignment/>
    </xf>
    <xf numFmtId="0" fontId="7" fillId="0" borderId="0" xfId="55" applyFont="1" applyFill="1" applyBorder="1" applyAlignment="1">
      <alignment/>
      <protection/>
    </xf>
    <xf numFmtId="3" fontId="3" fillId="0" borderId="1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3" fillId="35" borderId="10" xfId="55" applyNumberFormat="1" applyFont="1" applyFill="1" applyBorder="1" applyAlignment="1">
      <alignment/>
      <protection/>
    </xf>
    <xf numFmtId="0" fontId="6" fillId="36" borderId="11" xfId="55" applyFont="1" applyFill="1" applyBorder="1" applyAlignment="1">
      <alignment wrapText="1"/>
      <protection/>
    </xf>
    <xf numFmtId="165" fontId="3" fillId="36" borderId="11" xfId="58" applyNumberFormat="1" applyFont="1" applyFill="1" applyBorder="1" applyAlignment="1">
      <alignment/>
    </xf>
    <xf numFmtId="165" fontId="6" fillId="36" borderId="11" xfId="58" applyNumberFormat="1" applyFont="1" applyFill="1" applyBorder="1" applyAlignment="1">
      <alignment/>
    </xf>
    <xf numFmtId="3" fontId="3" fillId="36" borderId="11" xfId="58" applyNumberFormat="1" applyFont="1" applyFill="1" applyBorder="1" applyAlignment="1">
      <alignment/>
    </xf>
    <xf numFmtId="3" fontId="6" fillId="36" borderId="11" xfId="58" applyNumberFormat="1" applyFont="1" applyFill="1" applyBorder="1" applyAlignment="1">
      <alignment/>
    </xf>
    <xf numFmtId="1" fontId="3" fillId="37" borderId="10" xfId="58" applyNumberFormat="1" applyFont="1" applyFill="1" applyBorder="1" applyAlignment="1">
      <alignment/>
    </xf>
    <xf numFmtId="164" fontId="4" fillId="38" borderId="14" xfId="42" applyNumberFormat="1" applyFont="1" applyFill="1" applyBorder="1" applyAlignment="1">
      <alignment horizontal="center" textRotation="90" wrapText="1"/>
    </xf>
    <xf numFmtId="0" fontId="4" fillId="38" borderId="14" xfId="55" applyFont="1" applyFill="1" applyBorder="1" applyAlignment="1">
      <alignment horizontal="center" textRotation="90" wrapText="1"/>
      <protection/>
    </xf>
    <xf numFmtId="165" fontId="4" fillId="38" borderId="14" xfId="58" applyNumberFormat="1" applyFont="1" applyFill="1" applyBorder="1" applyAlignment="1">
      <alignment horizontal="center" textRotation="90" wrapText="1"/>
    </xf>
    <xf numFmtId="3" fontId="3" fillId="0" borderId="1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0" xfId="55" applyNumberFormat="1" applyFont="1" applyBorder="1" applyAlignment="1">
      <alignment/>
      <protection/>
    </xf>
    <xf numFmtId="3" fontId="3" fillId="33" borderId="10" xfId="42" applyNumberFormat="1" applyFont="1" applyFill="1" applyBorder="1" applyAlignment="1">
      <alignment/>
    </xf>
    <xf numFmtId="3" fontId="6" fillId="33" borderId="10" xfId="55" applyNumberFormat="1" applyFont="1" applyFill="1" applyBorder="1" applyAlignment="1">
      <alignment/>
      <protection/>
    </xf>
    <xf numFmtId="3" fontId="3" fillId="37" borderId="10" xfId="58" applyNumberFormat="1" applyFont="1" applyFill="1" applyBorder="1" applyAlignment="1">
      <alignment/>
    </xf>
    <xf numFmtId="3" fontId="6" fillId="37" borderId="10" xfId="58" applyNumberFormat="1" applyFont="1" applyFill="1" applyBorder="1" applyAlignment="1">
      <alignment/>
    </xf>
    <xf numFmtId="0" fontId="43" fillId="0" borderId="0" xfId="0" applyFont="1" applyAlignment="1">
      <alignment/>
    </xf>
    <xf numFmtId="0" fontId="4" fillId="34" borderId="11" xfId="55" applyFont="1" applyFill="1" applyBorder="1" applyAlignment="1">
      <alignment horizontal="center" textRotation="90"/>
      <protection/>
    </xf>
    <xf numFmtId="0" fontId="0" fillId="0" borderId="13" xfId="0" applyBorder="1" applyAlignment="1">
      <alignment horizontal="center" textRotation="90"/>
    </xf>
    <xf numFmtId="0" fontId="4" fillId="34" borderId="11" xfId="55" applyFont="1" applyFill="1" applyBorder="1" applyAlignment="1">
      <alignment horizontal="center"/>
      <protection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36" borderId="11" xfId="55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4" fillId="36" borderId="11" xfId="55" applyFont="1" applyFill="1" applyBorder="1" applyAlignment="1">
      <alignment horizontal="center" textRotation="90" wrapText="1"/>
      <protection/>
    </xf>
    <xf numFmtId="0" fontId="4" fillId="36" borderId="13" xfId="55" applyFont="1" applyFill="1" applyBorder="1" applyAlignment="1">
      <alignment horizontal="center" textRotation="90" wrapText="1"/>
      <protection/>
    </xf>
    <xf numFmtId="0" fontId="4" fillId="35" borderId="11" xfId="55" applyFont="1" applyFill="1" applyBorder="1" applyAlignment="1">
      <alignment horizontal="center" textRotation="90" wrapText="1"/>
      <protection/>
    </xf>
    <xf numFmtId="0" fontId="4" fillId="35" borderId="13" xfId="55" applyFont="1" applyFill="1" applyBorder="1" applyAlignment="1">
      <alignment horizontal="center" textRotation="90" wrapText="1"/>
      <protection/>
    </xf>
    <xf numFmtId="0" fontId="4" fillId="35" borderId="11" xfId="55" applyFont="1" applyFill="1" applyBorder="1" applyAlignment="1">
      <alignment horizontal="center"/>
      <protection/>
    </xf>
    <xf numFmtId="0" fontId="4" fillId="38" borderId="11" xfId="55" applyFont="1" applyFill="1" applyBorder="1" applyAlignment="1">
      <alignment horizontal="center"/>
      <protection/>
    </xf>
    <xf numFmtId="0" fontId="4" fillId="37" borderId="11" xfId="55" applyFont="1" applyFill="1" applyBorder="1" applyAlignment="1">
      <alignment horizontal="center" textRotation="90"/>
      <protection/>
    </xf>
    <xf numFmtId="0" fontId="4" fillId="37" borderId="13" xfId="55" applyFont="1" applyFill="1" applyBorder="1" applyAlignment="1">
      <alignment horizontal="center" textRotation="90"/>
      <protection/>
    </xf>
    <xf numFmtId="0" fontId="4" fillId="37" borderId="11" xfId="55" applyFont="1" applyFill="1" applyBorder="1" applyAlignment="1">
      <alignment horizontal="center"/>
      <protection/>
    </xf>
    <xf numFmtId="0" fontId="4" fillId="37" borderId="12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"/>
  <sheetViews>
    <sheetView tabSelected="1" zoomScalePageLayoutView="0" workbookViewId="0" topLeftCell="A1">
      <selection activeCell="AB4" sqref="AB4"/>
    </sheetView>
  </sheetViews>
  <sheetFormatPr defaultColWidth="9.140625" defaultRowHeight="15"/>
  <cols>
    <col min="1" max="1" width="20.28125" style="0" customWidth="1"/>
    <col min="2" max="4" width="7.140625" style="0" hidden="1" customWidth="1"/>
    <col min="5" max="7" width="6.57421875" style="0" customWidth="1"/>
    <col min="8" max="9" width="6.421875" style="0" customWidth="1"/>
    <col min="10" max="10" width="7.140625" style="0" customWidth="1"/>
    <col min="11" max="11" width="6.421875" style="0" customWidth="1"/>
    <col min="12" max="12" width="5.8515625" style="0" hidden="1" customWidth="1"/>
    <col min="13" max="13" width="7.140625" style="0" hidden="1" customWidth="1"/>
    <col min="14" max="15" width="6.7109375" style="0" customWidth="1"/>
    <col min="16" max="16" width="7.7109375" style="0" bestFit="1" customWidth="1"/>
    <col min="17" max="17" width="7.28125" style="0" customWidth="1"/>
    <col min="18" max="18" width="6.421875" style="0" hidden="1" customWidth="1"/>
    <col min="19" max="19" width="7.00390625" style="0" hidden="1" customWidth="1"/>
    <col min="20" max="21" width="7.140625" style="0" customWidth="1"/>
    <col min="22" max="22" width="6.57421875" style="0" customWidth="1"/>
    <col min="23" max="23" width="7.00390625" style="0" customWidth="1"/>
    <col min="24" max="24" width="6.421875" style="0" hidden="1" customWidth="1"/>
    <col min="25" max="25" width="7.00390625" style="0" hidden="1" customWidth="1"/>
    <col min="26" max="26" width="6.421875" style="0" hidden="1" customWidth="1"/>
    <col min="27" max="27" width="6.421875" style="0" customWidth="1"/>
    <col min="28" max="28" width="7.00390625" style="0" customWidth="1"/>
    <col min="29" max="29" width="7.7109375" style="0" customWidth="1"/>
    <col min="30" max="30" width="7.00390625" style="0" customWidth="1"/>
    <col min="31" max="31" width="6.28125" style="0" customWidth="1"/>
    <col min="32" max="32" width="7.421875" style="0" customWidth="1"/>
    <col min="33" max="33" width="6.7109375" style="0" customWidth="1"/>
    <col min="34" max="34" width="7.421875" style="0" customWidth="1"/>
    <col min="35" max="36" width="7.140625" style="0" customWidth="1"/>
  </cols>
  <sheetData>
    <row r="1" spans="1:38" ht="15">
      <c r="A1" s="41">
        <v>1</v>
      </c>
      <c r="B1" s="41">
        <v>2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N1" s="41">
        <v>11</v>
      </c>
      <c r="O1" s="41">
        <v>12</v>
      </c>
      <c r="P1" s="41">
        <v>13</v>
      </c>
      <c r="Q1" s="41">
        <v>14</v>
      </c>
      <c r="R1" s="41">
        <v>14</v>
      </c>
      <c r="S1" s="51">
        <v>15</v>
      </c>
      <c r="T1" s="51">
        <v>15</v>
      </c>
      <c r="U1" s="51">
        <v>16</v>
      </c>
      <c r="V1" s="51">
        <v>17</v>
      </c>
      <c r="W1" s="41">
        <v>18</v>
      </c>
      <c r="X1" s="41">
        <v>18</v>
      </c>
      <c r="Y1" s="41">
        <v>19</v>
      </c>
      <c r="Z1" s="41">
        <v>19</v>
      </c>
      <c r="AA1" s="41">
        <v>19</v>
      </c>
      <c r="AB1" s="51">
        <v>20</v>
      </c>
      <c r="AC1" s="41">
        <v>21</v>
      </c>
      <c r="AD1" s="41">
        <v>22</v>
      </c>
      <c r="AE1" s="41">
        <v>23</v>
      </c>
      <c r="AF1" s="41">
        <v>24</v>
      </c>
      <c r="AG1" s="51">
        <v>25</v>
      </c>
      <c r="AH1" s="41">
        <v>26</v>
      </c>
      <c r="AI1" s="41">
        <v>27</v>
      </c>
      <c r="AJ1" s="41">
        <v>28</v>
      </c>
      <c r="AK1" s="41"/>
      <c r="AL1" s="51"/>
    </row>
    <row r="2" spans="1:36" ht="15">
      <c r="A2" s="1"/>
      <c r="B2" s="1"/>
      <c r="C2" s="2"/>
      <c r="D2" s="2"/>
      <c r="E2" s="2"/>
      <c r="F2" s="2"/>
      <c r="G2" s="2"/>
      <c r="H2" s="100" t="s">
        <v>23</v>
      </c>
      <c r="I2" s="101"/>
      <c r="J2" s="101"/>
      <c r="K2" s="101"/>
      <c r="L2" s="101"/>
      <c r="M2" s="102"/>
      <c r="N2" s="109" t="s">
        <v>24</v>
      </c>
      <c r="O2" s="101"/>
      <c r="P2" s="101"/>
      <c r="Q2" s="101"/>
      <c r="R2" s="104"/>
      <c r="S2" s="102"/>
      <c r="T2" s="103" t="s">
        <v>25</v>
      </c>
      <c r="U2" s="104"/>
      <c r="V2" s="104"/>
      <c r="W2" s="104"/>
      <c r="X2" s="104"/>
      <c r="Y2" s="102"/>
      <c r="Z2" s="113" t="s">
        <v>26</v>
      </c>
      <c r="AA2" s="114"/>
      <c r="AB2" s="104"/>
      <c r="AC2" s="104"/>
      <c r="AD2" s="104"/>
      <c r="AE2" s="104"/>
      <c r="AF2" s="102"/>
      <c r="AG2" s="110" t="s">
        <v>0</v>
      </c>
      <c r="AH2" s="104"/>
      <c r="AI2" s="104"/>
      <c r="AJ2" s="102"/>
    </row>
    <row r="3" spans="1:36" ht="15">
      <c r="A3" s="1"/>
      <c r="B3" s="1"/>
      <c r="C3" s="3"/>
      <c r="D3" s="3"/>
      <c r="E3" s="3"/>
      <c r="F3" s="3"/>
      <c r="G3" s="3"/>
      <c r="H3" s="100" t="s">
        <v>1</v>
      </c>
      <c r="I3" s="101"/>
      <c r="J3" s="101"/>
      <c r="K3" s="101"/>
      <c r="L3" s="101"/>
      <c r="M3" s="102"/>
      <c r="N3" s="109" t="s">
        <v>1</v>
      </c>
      <c r="O3" s="101"/>
      <c r="P3" s="101"/>
      <c r="Q3" s="101"/>
      <c r="R3" s="104"/>
      <c r="S3" s="102"/>
      <c r="T3" s="103" t="s">
        <v>1</v>
      </c>
      <c r="U3" s="104"/>
      <c r="V3" s="104"/>
      <c r="W3" s="104"/>
      <c r="X3" s="104"/>
      <c r="Y3" s="102"/>
      <c r="Z3" s="113" t="s">
        <v>1</v>
      </c>
      <c r="AA3" s="114"/>
      <c r="AB3" s="104"/>
      <c r="AC3" s="104"/>
      <c r="AD3" s="104"/>
      <c r="AE3" s="104"/>
      <c r="AF3" s="102"/>
      <c r="AG3" s="110" t="s">
        <v>2</v>
      </c>
      <c r="AH3" s="104"/>
      <c r="AI3" s="104"/>
      <c r="AJ3" s="102"/>
    </row>
    <row r="4" spans="1:36" ht="160.5" customHeight="1">
      <c r="A4" s="4" t="s">
        <v>20</v>
      </c>
      <c r="B4" s="42" t="s">
        <v>3</v>
      </c>
      <c r="C4" s="43" t="s">
        <v>4</v>
      </c>
      <c r="D4" s="43" t="s">
        <v>5</v>
      </c>
      <c r="E4" s="43" t="s">
        <v>28</v>
      </c>
      <c r="F4" s="44" t="s">
        <v>38</v>
      </c>
      <c r="G4" s="44" t="s">
        <v>27</v>
      </c>
      <c r="H4" s="45" t="s">
        <v>6</v>
      </c>
      <c r="I4" s="46" t="s">
        <v>31</v>
      </c>
      <c r="J4" s="46" t="s">
        <v>7</v>
      </c>
      <c r="K4" s="47" t="s">
        <v>8</v>
      </c>
      <c r="L4" s="98" t="s">
        <v>30</v>
      </c>
      <c r="M4" s="99"/>
      <c r="N4" s="45" t="s">
        <v>6</v>
      </c>
      <c r="O4" s="46" t="s">
        <v>33</v>
      </c>
      <c r="P4" s="46" t="s">
        <v>7</v>
      </c>
      <c r="Q4" s="48" t="s">
        <v>8</v>
      </c>
      <c r="R4" s="107" t="s">
        <v>32</v>
      </c>
      <c r="S4" s="108"/>
      <c r="T4" s="52" t="s">
        <v>6</v>
      </c>
      <c r="U4" s="46" t="s">
        <v>36</v>
      </c>
      <c r="V4" s="46" t="s">
        <v>7</v>
      </c>
      <c r="W4" s="49" t="s">
        <v>8</v>
      </c>
      <c r="X4" s="105" t="s">
        <v>34</v>
      </c>
      <c r="Y4" s="106"/>
      <c r="Z4" s="54" t="s">
        <v>39</v>
      </c>
      <c r="AA4" s="54" t="s">
        <v>35</v>
      </c>
      <c r="AB4" s="46" t="s">
        <v>41</v>
      </c>
      <c r="AC4" s="46" t="s">
        <v>7</v>
      </c>
      <c r="AD4" s="50" t="s">
        <v>8</v>
      </c>
      <c r="AE4" s="111" t="s">
        <v>42</v>
      </c>
      <c r="AF4" s="112"/>
      <c r="AG4" s="87" t="s">
        <v>22</v>
      </c>
      <c r="AH4" s="88" t="s">
        <v>9</v>
      </c>
      <c r="AI4" s="89" t="s">
        <v>21</v>
      </c>
      <c r="AJ4" s="89" t="s">
        <v>37</v>
      </c>
    </row>
    <row r="5" spans="1:36" ht="15">
      <c r="A5" s="5"/>
      <c r="B5" s="6"/>
      <c r="C5" s="7"/>
      <c r="D5" s="7"/>
      <c r="E5" s="7"/>
      <c r="F5" s="8"/>
      <c r="G5" s="8"/>
      <c r="H5" s="9"/>
      <c r="I5" s="10"/>
      <c r="J5" s="10"/>
      <c r="K5" s="11"/>
      <c r="L5" s="11"/>
      <c r="M5" s="11"/>
      <c r="N5" s="10"/>
      <c r="O5" s="10"/>
      <c r="P5" s="12"/>
      <c r="Q5" s="13"/>
      <c r="R5" s="13"/>
      <c r="S5" s="13"/>
      <c r="T5" s="53"/>
      <c r="U5" s="55"/>
      <c r="V5" s="10"/>
      <c r="W5" s="14"/>
      <c r="X5" s="81"/>
      <c r="Y5" s="81"/>
      <c r="Z5" s="53"/>
      <c r="AA5" s="53"/>
      <c r="AB5" s="56"/>
      <c r="AC5" s="56"/>
      <c r="AD5" s="15"/>
      <c r="AE5" s="15"/>
      <c r="AF5" s="15"/>
      <c r="AG5" s="16"/>
      <c r="AH5" s="17"/>
      <c r="AI5" s="18"/>
      <c r="AJ5" s="18"/>
    </row>
    <row r="6" spans="1:36" ht="15">
      <c r="A6" s="19" t="s">
        <v>10</v>
      </c>
      <c r="B6" s="20">
        <v>3901.5833333333335</v>
      </c>
      <c r="C6" s="20">
        <v>3939.41</v>
      </c>
      <c r="D6" s="20">
        <v>3501.92</v>
      </c>
      <c r="E6" s="75">
        <v>3816.1699999999996</v>
      </c>
      <c r="F6" s="93">
        <v>3792</v>
      </c>
      <c r="G6" s="93">
        <f>SUM(I6,O6,U6,AA6)/3</f>
        <v>3995.6766666666663</v>
      </c>
      <c r="H6" s="75">
        <v>1244.4282360643401</v>
      </c>
      <c r="I6" s="58">
        <v>733.9</v>
      </c>
      <c r="J6" s="21">
        <f aca="true" t="shared" si="0" ref="J6:J12">I6-H6</f>
        <v>-510.52823606434015</v>
      </c>
      <c r="K6" s="66">
        <f>I6/H6</f>
        <v>0.5897487526649592</v>
      </c>
      <c r="L6" s="59">
        <v>542.2</v>
      </c>
      <c r="M6" s="22">
        <v>0.9066889632107025</v>
      </c>
      <c r="N6" s="74">
        <v>3772.188262837343</v>
      </c>
      <c r="O6" s="77">
        <v>4107</v>
      </c>
      <c r="P6" s="21">
        <f>O6-N6</f>
        <v>334.8117371626572</v>
      </c>
      <c r="Q6" s="23">
        <f>O6/N6</f>
        <v>1.0887579605877944</v>
      </c>
      <c r="R6" s="80">
        <v>3895.2</v>
      </c>
      <c r="S6" s="23">
        <v>1.059543516217833</v>
      </c>
      <c r="T6" s="70">
        <v>3614.8703431534445</v>
      </c>
      <c r="U6" s="90">
        <v>3727.13</v>
      </c>
      <c r="V6" s="21">
        <f>U6-T6</f>
        <v>112.25965684655557</v>
      </c>
      <c r="W6" s="24">
        <f>U6/T6</f>
        <v>1.0310549608118518</v>
      </c>
      <c r="X6" s="84">
        <v>3751.22</v>
      </c>
      <c r="Y6" s="82">
        <v>1.0222808239193055</v>
      </c>
      <c r="Z6" s="70">
        <v>3369</v>
      </c>
      <c r="AA6" s="70">
        <v>3419</v>
      </c>
      <c r="AB6" s="92">
        <v>3302.63</v>
      </c>
      <c r="AC6" s="57">
        <f>AB6-AA6</f>
        <v>-116.36999999999989</v>
      </c>
      <c r="AD6" s="25">
        <f>AB6/AA6</f>
        <v>0.9659637320854051</v>
      </c>
      <c r="AE6" s="95">
        <v>3259.03</v>
      </c>
      <c r="AF6" s="25">
        <v>0.9723601202245695</v>
      </c>
      <c r="AG6" s="72">
        <f>SUM(I6,O6,U6,AB6)/3</f>
        <v>3956.8866666666668</v>
      </c>
      <c r="AH6" s="26">
        <f>+AG6-G6</f>
        <v>-38.78999999999951</v>
      </c>
      <c r="AI6" s="27">
        <f>AG6/F6</f>
        <v>1.043482770745429</v>
      </c>
      <c r="AJ6" s="27">
        <f>AG6/G6</f>
        <v>0.9902920072778663</v>
      </c>
    </row>
    <row r="7" spans="1:36" ht="15">
      <c r="A7" s="19" t="s">
        <v>11</v>
      </c>
      <c r="B7" s="20">
        <v>2609.0966666666664</v>
      </c>
      <c r="C7" s="20">
        <v>2267.3766666666666</v>
      </c>
      <c r="D7" s="20">
        <v>1974.11</v>
      </c>
      <c r="E7" s="75">
        <v>2295.3533333333335</v>
      </c>
      <c r="F7" s="93">
        <v>2168</v>
      </c>
      <c r="G7" s="93">
        <f aca="true" t="shared" si="1" ref="G7:G12">SUM(I7,O7,U7,AA7)/3</f>
        <v>2206.603333333333</v>
      </c>
      <c r="H7" s="75">
        <v>711.4281641118255</v>
      </c>
      <c r="I7" s="58">
        <v>727</v>
      </c>
      <c r="J7" s="21">
        <f t="shared" si="0"/>
        <v>15.571835888174519</v>
      </c>
      <c r="K7" s="66">
        <f aca="true" t="shared" si="2" ref="K7:K12">I7/H7</f>
        <v>1.0218881352660742</v>
      </c>
      <c r="L7" s="59">
        <v>650.98</v>
      </c>
      <c r="M7" s="22">
        <v>1.0867779632721202</v>
      </c>
      <c r="N7" s="74">
        <v>2047.6706040454296</v>
      </c>
      <c r="O7" s="78">
        <v>2133.23</v>
      </c>
      <c r="P7" s="21">
        <f aca="true" t="shared" si="3" ref="P7:P12">O7-N7</f>
        <v>85.55939595457039</v>
      </c>
      <c r="Q7" s="23">
        <f aca="true" t="shared" si="4" ref="Q7:Q12">O7/N7</f>
        <v>1.0417837692183192</v>
      </c>
      <c r="R7" s="80">
        <v>2126.45</v>
      </c>
      <c r="S7" s="23">
        <v>1.0491222378166978</v>
      </c>
      <c r="T7" s="70">
        <v>1910</v>
      </c>
      <c r="U7" s="91">
        <v>1859.58</v>
      </c>
      <c r="V7" s="21">
        <f aca="true" t="shared" si="5" ref="V7:V12">U7-T7</f>
        <v>-50.42000000000007</v>
      </c>
      <c r="W7" s="24">
        <f aca="true" t="shared" si="6" ref="W7:W12">U7/T7</f>
        <v>0.9736020942408377</v>
      </c>
      <c r="X7" s="84">
        <v>2124.13</v>
      </c>
      <c r="Y7" s="82">
        <v>1.0163612833986717</v>
      </c>
      <c r="Z7" s="70">
        <v>1900</v>
      </c>
      <c r="AA7" s="70">
        <v>1900</v>
      </c>
      <c r="AB7" s="92">
        <v>1928.27</v>
      </c>
      <c r="AC7" s="57">
        <f aca="true" t="shared" si="7" ref="AC7:AC13">AB7-AA7</f>
        <v>28.269999999999982</v>
      </c>
      <c r="AD7" s="25">
        <f aca="true" t="shared" si="8" ref="AD7:AD13">AB7/AA7</f>
        <v>1.014878947368421</v>
      </c>
      <c r="AE7" s="95">
        <v>1984.95</v>
      </c>
      <c r="AF7" s="25">
        <v>1.001039398856879</v>
      </c>
      <c r="AG7" s="72">
        <f>SUM(I7,O7,U7,AB7)/3</f>
        <v>2216.0266666666666</v>
      </c>
      <c r="AH7" s="26">
        <f>+AG7-G7</f>
        <v>9.42333333333363</v>
      </c>
      <c r="AI7" s="27">
        <f aca="true" t="shared" si="9" ref="AI7:AI13">AG7/F7</f>
        <v>1.0221525215252152</v>
      </c>
      <c r="AJ7" s="27">
        <f aca="true" t="shared" si="10" ref="AJ7:AJ13">AG7/G7</f>
        <v>1.004270515316905</v>
      </c>
    </row>
    <row r="8" spans="1:36" ht="15">
      <c r="A8" s="19" t="s">
        <v>12</v>
      </c>
      <c r="B8" s="20">
        <v>1798.4766666666667</v>
      </c>
      <c r="C8" s="20">
        <v>1645.0333333333335</v>
      </c>
      <c r="D8" s="20">
        <v>1360.61</v>
      </c>
      <c r="E8" s="75">
        <v>1406.9666666666665</v>
      </c>
      <c r="F8" s="93">
        <v>1322</v>
      </c>
      <c r="G8" s="93">
        <f t="shared" si="1"/>
        <v>1360.1266666666668</v>
      </c>
      <c r="H8" s="75">
        <v>433.9418117643153</v>
      </c>
      <c r="I8" s="58">
        <v>443.03</v>
      </c>
      <c r="J8" s="21">
        <f t="shared" si="0"/>
        <v>9.088188235684697</v>
      </c>
      <c r="K8" s="66">
        <f t="shared" si="2"/>
        <v>1.0209433338509928</v>
      </c>
      <c r="L8" s="59">
        <v>417.21</v>
      </c>
      <c r="M8" s="22">
        <v>1.130650406504065</v>
      </c>
      <c r="N8" s="74">
        <v>1248.712266412058</v>
      </c>
      <c r="O8" s="77">
        <v>1250.62</v>
      </c>
      <c r="P8" s="21">
        <f t="shared" si="3"/>
        <v>1.907733587941948</v>
      </c>
      <c r="Q8" s="23">
        <f t="shared" si="4"/>
        <v>1.0015277607494186</v>
      </c>
      <c r="R8" s="80">
        <v>1360.25</v>
      </c>
      <c r="S8" s="23">
        <v>0.9781491407697778</v>
      </c>
      <c r="T8" s="70">
        <v>1191</v>
      </c>
      <c r="U8" s="90">
        <v>1160.73</v>
      </c>
      <c r="V8" s="21">
        <f t="shared" si="5"/>
        <v>-30.269999999999982</v>
      </c>
      <c r="W8" s="24">
        <f t="shared" si="6"/>
        <v>0.9745843828715366</v>
      </c>
      <c r="X8" s="84">
        <v>1281.7</v>
      </c>
      <c r="Y8" s="82">
        <v>1.0015875205180091</v>
      </c>
      <c r="Z8" s="70">
        <v>1251</v>
      </c>
      <c r="AA8" s="70">
        <v>1226</v>
      </c>
      <c r="AB8" s="92">
        <v>1135.97</v>
      </c>
      <c r="AC8" s="57">
        <f t="shared" si="7"/>
        <v>-90.02999999999997</v>
      </c>
      <c r="AD8" s="25">
        <f t="shared" si="8"/>
        <v>0.9265660685154976</v>
      </c>
      <c r="AE8" s="95">
        <v>1161</v>
      </c>
      <c r="AF8" s="25">
        <v>1.0268938947552018</v>
      </c>
      <c r="AG8" s="72">
        <f aca="true" t="shared" si="11" ref="AG8:AG13">SUM(I8,O8,U8,AB8)/3</f>
        <v>1330.1166666666668</v>
      </c>
      <c r="AH8" s="26">
        <f aca="true" t="shared" si="12" ref="AH8:AH13">+AG8-G8</f>
        <v>-30.00999999999999</v>
      </c>
      <c r="AI8" s="27">
        <f t="shared" si="9"/>
        <v>1.0061396873424107</v>
      </c>
      <c r="AJ8" s="27">
        <f t="shared" si="10"/>
        <v>0.9779358785211182</v>
      </c>
    </row>
    <row r="9" spans="1:36" ht="15">
      <c r="A9" s="19" t="s">
        <v>13</v>
      </c>
      <c r="B9" s="20">
        <v>958.3800000000001</v>
      </c>
      <c r="C9" s="20">
        <v>948.0933333333332</v>
      </c>
      <c r="D9" s="20">
        <v>874.9466666666667</v>
      </c>
      <c r="E9" s="75">
        <v>1005.9333333333334</v>
      </c>
      <c r="F9" s="93">
        <v>980</v>
      </c>
      <c r="G9" s="93">
        <f t="shared" si="1"/>
        <v>1024.3933333333334</v>
      </c>
      <c r="H9" s="75">
        <v>321.7545098808198</v>
      </c>
      <c r="I9" s="58">
        <v>151</v>
      </c>
      <c r="J9" s="21">
        <f t="shared" si="0"/>
        <v>-170.7545098808198</v>
      </c>
      <c r="K9" s="66">
        <f t="shared" si="2"/>
        <v>0.46930189123357274</v>
      </c>
      <c r="L9" s="59">
        <v>197.5</v>
      </c>
      <c r="M9" s="22">
        <v>0.79</v>
      </c>
      <c r="N9" s="74">
        <v>988.5830737995584</v>
      </c>
      <c r="O9" s="77">
        <v>1139.63</v>
      </c>
      <c r="P9" s="21">
        <f t="shared" si="3"/>
        <v>151.0469262004417</v>
      </c>
      <c r="Q9" s="23">
        <f t="shared" si="4"/>
        <v>1.1527913335799915</v>
      </c>
      <c r="R9" s="80">
        <v>955.78</v>
      </c>
      <c r="S9" s="23">
        <v>1.0084025938013284</v>
      </c>
      <c r="T9" s="70">
        <v>894</v>
      </c>
      <c r="U9" s="90">
        <v>990.55</v>
      </c>
      <c r="V9" s="21">
        <f t="shared" si="5"/>
        <v>96.54999999999995</v>
      </c>
      <c r="W9" s="24">
        <f t="shared" si="6"/>
        <v>1.1079977628635347</v>
      </c>
      <c r="X9" s="84">
        <v>917.23</v>
      </c>
      <c r="Y9" s="82">
        <v>1.016915044410599</v>
      </c>
      <c r="Z9" s="70">
        <v>792</v>
      </c>
      <c r="AA9" s="70">
        <v>792</v>
      </c>
      <c r="AB9" s="92">
        <v>920.18</v>
      </c>
      <c r="AC9" s="57">
        <f t="shared" si="7"/>
        <v>128.17999999999995</v>
      </c>
      <c r="AD9" s="25">
        <f t="shared" si="8"/>
        <v>1.1618434343434343</v>
      </c>
      <c r="AE9" s="95">
        <v>946.95</v>
      </c>
      <c r="AF9" s="25">
        <v>1.1146101294840935</v>
      </c>
      <c r="AG9" s="72">
        <f t="shared" si="11"/>
        <v>1067.1200000000001</v>
      </c>
      <c r="AH9" s="26">
        <f t="shared" si="12"/>
        <v>42.72666666666669</v>
      </c>
      <c r="AI9" s="27">
        <f t="shared" si="9"/>
        <v>1.0888979591836736</v>
      </c>
      <c r="AJ9" s="27">
        <f t="shared" si="10"/>
        <v>1.041709239289596</v>
      </c>
    </row>
    <row r="10" spans="1:36" ht="15">
      <c r="A10" s="19" t="s">
        <v>14</v>
      </c>
      <c r="B10" s="20">
        <v>3213.5533333333333</v>
      </c>
      <c r="C10" s="20">
        <v>2892.8633333333332</v>
      </c>
      <c r="D10" s="20">
        <v>2742.7999999999997</v>
      </c>
      <c r="E10" s="75">
        <v>3027.9666666666667</v>
      </c>
      <c r="F10" s="93">
        <v>2984</v>
      </c>
      <c r="G10" s="93">
        <f t="shared" si="1"/>
        <v>3050.376666666667</v>
      </c>
      <c r="H10" s="75">
        <v>979.1672840614114</v>
      </c>
      <c r="I10" s="58">
        <v>633</v>
      </c>
      <c r="J10" s="21">
        <f t="shared" si="0"/>
        <v>-346.16728406141135</v>
      </c>
      <c r="K10" s="66">
        <f t="shared" si="2"/>
        <v>0.6464676774885991</v>
      </c>
      <c r="L10" s="59">
        <v>501.28</v>
      </c>
      <c r="M10" s="22">
        <v>1.053109243697479</v>
      </c>
      <c r="N10" s="74">
        <v>2948.7005663208024</v>
      </c>
      <c r="O10" s="77">
        <v>3003.75</v>
      </c>
      <c r="P10" s="21">
        <f t="shared" si="3"/>
        <v>55.04943367919759</v>
      </c>
      <c r="Q10" s="23">
        <f t="shared" si="4"/>
        <v>1.0186690484303345</v>
      </c>
      <c r="R10" s="80">
        <v>2976.38</v>
      </c>
      <c r="S10" s="23">
        <v>1.0704939411843553</v>
      </c>
      <c r="T10" s="70">
        <v>2744.865510753227</v>
      </c>
      <c r="U10" s="90">
        <v>2944.38</v>
      </c>
      <c r="V10" s="21">
        <f t="shared" si="5"/>
        <v>199.51448924677288</v>
      </c>
      <c r="W10" s="24">
        <f t="shared" si="6"/>
        <v>1.0726864352607293</v>
      </c>
      <c r="X10" s="84">
        <v>2832.8</v>
      </c>
      <c r="Y10" s="82">
        <v>0.9974757758177459</v>
      </c>
      <c r="Z10" s="70">
        <v>2570</v>
      </c>
      <c r="AA10" s="70">
        <v>2570</v>
      </c>
      <c r="AB10" s="92">
        <v>2638.13</v>
      </c>
      <c r="AC10" s="57">
        <f t="shared" si="7"/>
        <v>68.13000000000011</v>
      </c>
      <c r="AD10" s="25">
        <f t="shared" si="8"/>
        <v>1.0265097276264592</v>
      </c>
      <c r="AE10" s="95">
        <v>2774.5</v>
      </c>
      <c r="AF10" s="25">
        <v>1.0323210242260175</v>
      </c>
      <c r="AG10" s="72">
        <f t="shared" si="11"/>
        <v>3073.0866666666666</v>
      </c>
      <c r="AH10" s="26">
        <f t="shared" si="12"/>
        <v>22.70999999999958</v>
      </c>
      <c r="AI10" s="27">
        <f t="shared" si="9"/>
        <v>1.029854781054513</v>
      </c>
      <c r="AJ10" s="27">
        <f t="shared" si="10"/>
        <v>1.0074449822043834</v>
      </c>
    </row>
    <row r="11" spans="1:36" ht="15">
      <c r="A11" s="19" t="s">
        <v>15</v>
      </c>
      <c r="B11" s="20">
        <v>5653.546666666666</v>
      </c>
      <c r="C11" s="20">
        <v>5194.336666666667</v>
      </c>
      <c r="D11" s="20">
        <v>5284.276666666668</v>
      </c>
      <c r="E11" s="75">
        <v>5596.756666666667</v>
      </c>
      <c r="F11" s="93">
        <v>5467</v>
      </c>
      <c r="G11" s="93">
        <f t="shared" si="1"/>
        <v>5889.813333333333</v>
      </c>
      <c r="H11" s="75">
        <v>1794.0954707078151</v>
      </c>
      <c r="I11" s="58">
        <v>1387.53</v>
      </c>
      <c r="J11" s="21">
        <f t="shared" si="0"/>
        <v>-406.56547070781517</v>
      </c>
      <c r="K11" s="66">
        <f t="shared" si="2"/>
        <v>0.7733869365673082</v>
      </c>
      <c r="L11" s="59">
        <v>1064.55</v>
      </c>
      <c r="M11" s="22">
        <v>1.0080965909090909</v>
      </c>
      <c r="N11" s="74">
        <v>5322.010832549603</v>
      </c>
      <c r="O11" s="77">
        <v>6105.58</v>
      </c>
      <c r="P11" s="21">
        <f t="shared" si="3"/>
        <v>783.5691674503969</v>
      </c>
      <c r="Q11" s="23">
        <f t="shared" si="4"/>
        <v>1.1472317874022466</v>
      </c>
      <c r="R11" s="80">
        <v>5830.4</v>
      </c>
      <c r="S11" s="23">
        <v>1.0909286224336328</v>
      </c>
      <c r="T11" s="70">
        <v>5198.202370042582</v>
      </c>
      <c r="U11" s="90">
        <v>5308.33</v>
      </c>
      <c r="V11" s="21">
        <f t="shared" si="5"/>
        <v>110.12762995741832</v>
      </c>
      <c r="W11" s="24">
        <f t="shared" si="6"/>
        <v>1.0211857142369232</v>
      </c>
      <c r="X11" s="84">
        <v>5275.26</v>
      </c>
      <c r="Y11" s="82">
        <v>0.997740684594724</v>
      </c>
      <c r="Z11" s="70">
        <v>4843</v>
      </c>
      <c r="AA11" s="70">
        <v>4868</v>
      </c>
      <c r="AB11" s="92">
        <v>4980.58</v>
      </c>
      <c r="AC11" s="57">
        <f t="shared" si="7"/>
        <v>112.57999999999993</v>
      </c>
      <c r="AD11" s="25">
        <f t="shared" si="8"/>
        <v>1.023126540673788</v>
      </c>
      <c r="AE11" s="95">
        <v>4619.96</v>
      </c>
      <c r="AF11" s="25">
        <v>0.962693666796905</v>
      </c>
      <c r="AG11" s="72">
        <f t="shared" si="11"/>
        <v>5927.339999999999</v>
      </c>
      <c r="AH11" s="26">
        <f t="shared" si="12"/>
        <v>37.52666666666664</v>
      </c>
      <c r="AI11" s="27">
        <f t="shared" si="9"/>
        <v>1.0842034022315712</v>
      </c>
      <c r="AJ11" s="27">
        <f t="shared" si="10"/>
        <v>1.0063714526323415</v>
      </c>
    </row>
    <row r="12" spans="1:36" ht="15">
      <c r="A12" s="19" t="s">
        <v>16</v>
      </c>
      <c r="B12" s="20">
        <v>106.65666666666668</v>
      </c>
      <c r="C12" s="20">
        <v>117.02333333333333</v>
      </c>
      <c r="D12" s="20">
        <v>103.35666666666667</v>
      </c>
      <c r="E12" s="75">
        <v>131.75666666666666</v>
      </c>
      <c r="F12" s="93">
        <v>127</v>
      </c>
      <c r="G12" s="93">
        <f t="shared" si="1"/>
        <v>145.44666666666666</v>
      </c>
      <c r="H12" s="75">
        <v>41.56750213287812</v>
      </c>
      <c r="I12" s="58">
        <v>30</v>
      </c>
      <c r="J12" s="21">
        <f t="shared" si="0"/>
        <v>-11.567502132878118</v>
      </c>
      <c r="K12" s="66">
        <f t="shared" si="2"/>
        <v>0.721717651065477</v>
      </c>
      <c r="L12" s="59">
        <v>30.95</v>
      </c>
      <c r="M12" s="22">
        <v>0.8597222222222222</v>
      </c>
      <c r="N12" s="74">
        <v>124.52437715957835</v>
      </c>
      <c r="O12" s="77">
        <v>250.14</v>
      </c>
      <c r="P12" s="21">
        <f t="shared" si="3"/>
        <v>125.61562284042164</v>
      </c>
      <c r="Q12" s="23">
        <f t="shared" si="4"/>
        <v>2.008763309688711</v>
      </c>
      <c r="R12" s="80">
        <v>196.86</v>
      </c>
      <c r="S12" s="23">
        <v>1.5566101611189158</v>
      </c>
      <c r="T12" s="70">
        <v>110</v>
      </c>
      <c r="U12" s="90">
        <v>102.2</v>
      </c>
      <c r="V12" s="21">
        <f t="shared" si="5"/>
        <v>-7.799999999999997</v>
      </c>
      <c r="W12" s="24">
        <f t="shared" si="6"/>
        <v>0.9290909090909091</v>
      </c>
      <c r="X12" s="84">
        <v>86.89</v>
      </c>
      <c r="Y12" s="82">
        <v>1.0162257027953876</v>
      </c>
      <c r="Z12" s="70">
        <v>104</v>
      </c>
      <c r="AA12" s="70">
        <v>54</v>
      </c>
      <c r="AB12" s="92">
        <v>85.93</v>
      </c>
      <c r="AC12" s="57">
        <f t="shared" si="7"/>
        <v>31.930000000000007</v>
      </c>
      <c r="AD12" s="25">
        <f t="shared" si="8"/>
        <v>1.5912962962962964</v>
      </c>
      <c r="AE12" s="95">
        <v>80.8</v>
      </c>
      <c r="AF12" s="25">
        <v>1.1988348828490745</v>
      </c>
      <c r="AG12" s="72">
        <f t="shared" si="11"/>
        <v>156.09</v>
      </c>
      <c r="AH12" s="26">
        <f t="shared" si="12"/>
        <v>10.643333333333345</v>
      </c>
      <c r="AI12" s="27">
        <f t="shared" si="9"/>
        <v>1.2290551181102363</v>
      </c>
      <c r="AJ12" s="27">
        <f t="shared" si="10"/>
        <v>1.0731768804143558</v>
      </c>
    </row>
    <row r="13" spans="1:36" ht="15">
      <c r="A13" s="5" t="s">
        <v>17</v>
      </c>
      <c r="B13" s="28">
        <v>18241.2933333333</v>
      </c>
      <c r="C13" s="29">
        <v>17004.13666666667</v>
      </c>
      <c r="D13" s="28">
        <v>15842.02</v>
      </c>
      <c r="E13" s="61">
        <f>SUM(E6:E12)</f>
        <v>17280.903333333335</v>
      </c>
      <c r="F13" s="94">
        <f>SUM(F6:F12)</f>
        <v>16840</v>
      </c>
      <c r="G13" s="94">
        <f>SUM(I13,O13,U13,AA13)/3</f>
        <v>17672.436666666665</v>
      </c>
      <c r="H13" s="61">
        <f>SUM(H6:H12)</f>
        <v>5526.382978723405</v>
      </c>
      <c r="I13" s="61">
        <f>SUM(I6:I12)</f>
        <v>4105.46</v>
      </c>
      <c r="J13" s="30">
        <f>I13-H13</f>
        <v>-1420.9229787234053</v>
      </c>
      <c r="K13" s="67">
        <f>I13/H13</f>
        <v>0.7428837298837297</v>
      </c>
      <c r="L13" s="60">
        <v>3404.67</v>
      </c>
      <c r="M13" s="31">
        <v>1.006108156028369</v>
      </c>
      <c r="N13" s="61">
        <f>SUM(N6:N12)</f>
        <v>16452.389983124373</v>
      </c>
      <c r="O13" s="61">
        <f>SUM(O6:O12)</f>
        <v>17989.949999999997</v>
      </c>
      <c r="P13" s="28">
        <f>O13-N13</f>
        <v>1537.5600168756246</v>
      </c>
      <c r="Q13" s="32">
        <f>O13/N13</f>
        <v>1.0934551161535033</v>
      </c>
      <c r="R13" s="69">
        <v>17341.32</v>
      </c>
      <c r="S13" s="32">
        <v>1.064346814367246</v>
      </c>
      <c r="T13" s="71">
        <f>SUM(T6:T12)</f>
        <v>15662.938223949253</v>
      </c>
      <c r="U13" s="61">
        <f>SUM(U6:U12)</f>
        <v>16092.900000000001</v>
      </c>
      <c r="V13" s="28">
        <f>U13-T13</f>
        <v>429.9617760507481</v>
      </c>
      <c r="W13" s="33">
        <f>U13/T13</f>
        <v>1.027450901606272</v>
      </c>
      <c r="X13" s="85">
        <v>16269.230000000001</v>
      </c>
      <c r="Y13" s="83">
        <v>1.0071509386537403</v>
      </c>
      <c r="Z13" s="71">
        <f>SUM(Z6:Z12)</f>
        <v>14829</v>
      </c>
      <c r="AA13" s="71">
        <f>SUM(AA6:AA12)</f>
        <v>14829</v>
      </c>
      <c r="AB13" s="61">
        <f>SUM(AB6:AB12)</f>
        <v>14991.69</v>
      </c>
      <c r="AC13" s="28">
        <f t="shared" si="7"/>
        <v>162.6900000000005</v>
      </c>
      <c r="AD13" s="34">
        <f t="shared" si="8"/>
        <v>1.0109710702002832</v>
      </c>
      <c r="AE13" s="96">
        <v>14827.189999999999</v>
      </c>
      <c r="AF13" s="34">
        <v>0.9972044208947735</v>
      </c>
      <c r="AG13" s="73">
        <f t="shared" si="11"/>
        <v>17726.666666666668</v>
      </c>
      <c r="AH13" s="35">
        <f t="shared" si="12"/>
        <v>54.2300000000032</v>
      </c>
      <c r="AI13" s="36">
        <f t="shared" si="9"/>
        <v>1.0526524148851941</v>
      </c>
      <c r="AJ13" s="36">
        <f t="shared" si="10"/>
        <v>1.0030686204185013</v>
      </c>
    </row>
    <row r="14" spans="1:36" ht="15">
      <c r="A14" s="37"/>
      <c r="B14" s="38"/>
      <c r="C14" s="38"/>
      <c r="D14" s="28"/>
      <c r="E14" s="61"/>
      <c r="F14" s="94"/>
      <c r="G14" s="94"/>
      <c r="H14" s="61"/>
      <c r="I14" s="28"/>
      <c r="J14" s="30"/>
      <c r="K14" s="67"/>
      <c r="L14" s="31"/>
      <c r="M14" s="31"/>
      <c r="N14" s="61"/>
      <c r="O14" s="28"/>
      <c r="P14" s="21"/>
      <c r="Q14" s="23"/>
      <c r="R14" s="68"/>
      <c r="S14" s="23"/>
      <c r="T14" s="71"/>
      <c r="U14" s="61"/>
      <c r="V14" s="21"/>
      <c r="W14" s="24"/>
      <c r="X14" s="84"/>
      <c r="Y14" s="82"/>
      <c r="Z14" s="71"/>
      <c r="AA14" s="71"/>
      <c r="AB14" s="61"/>
      <c r="AC14" s="28"/>
      <c r="AD14" s="25"/>
      <c r="AE14" s="86"/>
      <c r="AF14" s="25"/>
      <c r="AG14" s="72"/>
      <c r="AH14" s="26"/>
      <c r="AI14" s="27"/>
      <c r="AJ14" s="27"/>
    </row>
    <row r="15" spans="1:36" ht="15">
      <c r="A15" s="5" t="s">
        <v>18</v>
      </c>
      <c r="B15" s="38"/>
      <c r="C15" s="38"/>
      <c r="D15" s="28"/>
      <c r="E15" s="61">
        <v>16794.343333333334</v>
      </c>
      <c r="F15" s="94">
        <v>16350</v>
      </c>
      <c r="G15" s="94">
        <f>SUM(I15,O15,U15,AA15)/3</f>
        <v>17167.47</v>
      </c>
      <c r="H15" s="61">
        <v>5400</v>
      </c>
      <c r="I15" s="62">
        <f>I13-I16</f>
        <v>4003.46</v>
      </c>
      <c r="J15" s="30">
        <f>I15-H15</f>
        <v>-1396.54</v>
      </c>
      <c r="K15" s="67">
        <f>I15/H15</f>
        <v>0.7413814814814815</v>
      </c>
      <c r="L15" s="64" t="s">
        <v>29</v>
      </c>
      <c r="M15" s="65" t="s">
        <v>29</v>
      </c>
      <c r="N15" s="61">
        <f>N13-N16</f>
        <v>15967.389983124373</v>
      </c>
      <c r="O15" s="61">
        <f>O13-O16</f>
        <v>17462.94</v>
      </c>
      <c r="P15" s="28">
        <f>O15-N15</f>
        <v>1495.5500168756262</v>
      </c>
      <c r="Q15" s="32">
        <f>O15/N15</f>
        <v>1.0936627725919041</v>
      </c>
      <c r="R15" s="69">
        <v>16847.03</v>
      </c>
      <c r="S15" s="32">
        <v>1.0895113885089354</v>
      </c>
      <c r="T15" s="71">
        <f>T13-T16</f>
        <v>15213.938223949253</v>
      </c>
      <c r="U15" s="61">
        <f>U13-U16</f>
        <v>15641.010000000002</v>
      </c>
      <c r="V15" s="28">
        <f>U15-T15</f>
        <v>427.07177605074867</v>
      </c>
      <c r="W15" s="33">
        <f>U15/T15</f>
        <v>1.028071086510557</v>
      </c>
      <c r="X15" s="85">
        <v>15839.310000000001</v>
      </c>
      <c r="Y15" s="83">
        <v>1.009301727844148</v>
      </c>
      <c r="Z15" s="71">
        <f>Z13-Z16</f>
        <v>14395</v>
      </c>
      <c r="AA15" s="71">
        <f>AA13-AA16</f>
        <v>14395</v>
      </c>
      <c r="AB15" s="61">
        <f>AB13-AB16</f>
        <v>14522.550000000001</v>
      </c>
      <c r="AC15" s="28">
        <f>AB15-AA15</f>
        <v>127.55000000000109</v>
      </c>
      <c r="AD15" s="34">
        <f>AB15/AA15</f>
        <v>1.0088607155262244</v>
      </c>
      <c r="AE15" s="96">
        <v>14410.55</v>
      </c>
      <c r="AF15" s="34">
        <v>0.9975803174865682</v>
      </c>
      <c r="AG15" s="73">
        <f>SUM(I15,O15,U15,AB15)/3</f>
        <v>17209.986666666668</v>
      </c>
      <c r="AH15" s="35">
        <f>+AG15-G15</f>
        <v>42.516666666666424</v>
      </c>
      <c r="AI15" s="36">
        <f>AG15/F15</f>
        <v>1.0525985728848115</v>
      </c>
      <c r="AJ15" s="36">
        <f>AG15/G15</f>
        <v>1.0024765831346534</v>
      </c>
    </row>
    <row r="16" spans="1:36" ht="15">
      <c r="A16" s="37" t="s">
        <v>19</v>
      </c>
      <c r="B16" s="39"/>
      <c r="C16" s="40"/>
      <c r="D16" s="28"/>
      <c r="E16" s="61">
        <v>473.82666666666665</v>
      </c>
      <c r="F16" s="94">
        <v>490</v>
      </c>
      <c r="G16" s="94">
        <f>SUM(I16,O16,U16,AA16)/3</f>
        <v>504.9666666666667</v>
      </c>
      <c r="H16" s="61">
        <v>160.8769680309997</v>
      </c>
      <c r="I16" s="61">
        <v>102</v>
      </c>
      <c r="J16" s="30">
        <f>I16-H16</f>
        <v>-58.876968030999706</v>
      </c>
      <c r="K16" s="67">
        <f>I16/H16</f>
        <v>0.6340248778205804</v>
      </c>
      <c r="L16" s="64" t="s">
        <v>29</v>
      </c>
      <c r="M16" s="65" t="s">
        <v>29</v>
      </c>
      <c r="N16" s="61">
        <v>485</v>
      </c>
      <c r="O16" s="61">
        <v>527.01</v>
      </c>
      <c r="P16" s="28">
        <f>O16-N16</f>
        <v>42.00999999999999</v>
      </c>
      <c r="Q16" s="32">
        <f>O16/N16</f>
        <v>1.086618556701031</v>
      </c>
      <c r="R16" s="69">
        <v>494.29</v>
      </c>
      <c r="S16" s="32">
        <v>0.5955301204819278</v>
      </c>
      <c r="T16" s="71">
        <v>449</v>
      </c>
      <c r="U16" s="61">
        <v>451.89</v>
      </c>
      <c r="V16" s="28">
        <f>U16-T16</f>
        <v>2.8899999999999864</v>
      </c>
      <c r="W16" s="33">
        <f>U16/T16</f>
        <v>1.006436525612472</v>
      </c>
      <c r="X16" s="85">
        <v>429.92</v>
      </c>
      <c r="Y16" s="83">
        <v>0.9338354404614173</v>
      </c>
      <c r="Z16" s="71">
        <v>434</v>
      </c>
      <c r="AA16" s="71">
        <v>434</v>
      </c>
      <c r="AB16" s="61">
        <v>469.14</v>
      </c>
      <c r="AC16" s="28">
        <f>AB16-AA16</f>
        <v>35.139999999999986</v>
      </c>
      <c r="AD16" s="34">
        <f>AB16/AA16</f>
        <v>1.080967741935484</v>
      </c>
      <c r="AE16" s="96">
        <v>416.64</v>
      </c>
      <c r="AF16" s="34">
        <v>0.9843751856799418</v>
      </c>
      <c r="AG16" s="73">
        <f>SUM(I16,O16,U16,AB16)/3</f>
        <v>516.68</v>
      </c>
      <c r="AH16" s="35">
        <f>+AG16-G16</f>
        <v>11.713333333333253</v>
      </c>
      <c r="AI16" s="36">
        <f>AG16/F16</f>
        <v>1.0544489795918366</v>
      </c>
      <c r="AJ16" s="36">
        <f>AG16/G16</f>
        <v>1.0231962505775958</v>
      </c>
    </row>
    <row r="17" ht="15">
      <c r="O17" s="79"/>
    </row>
    <row r="18" spans="1:30" ht="15">
      <c r="A18" s="63"/>
      <c r="AB18" s="97"/>
      <c r="AD18" s="97"/>
    </row>
    <row r="19" spans="1:22" ht="15">
      <c r="A19" s="76" t="s">
        <v>40</v>
      </c>
      <c r="V19" s="97"/>
    </row>
    <row r="20" spans="1:22" ht="15">
      <c r="A20" s="76"/>
      <c r="V20" s="97"/>
    </row>
    <row r="21" ht="15">
      <c r="V21" s="97"/>
    </row>
    <row r="22" ht="15">
      <c r="V22" s="97"/>
    </row>
    <row r="23" ht="15">
      <c r="V23" s="97"/>
    </row>
    <row r="24" ht="15">
      <c r="V24" s="97"/>
    </row>
    <row r="25" ht="15">
      <c r="V25" s="97"/>
    </row>
    <row r="26" ht="15">
      <c r="V26" s="97"/>
    </row>
    <row r="27" ht="15">
      <c r="V27" s="97"/>
    </row>
    <row r="28" ht="15">
      <c r="V28" s="97"/>
    </row>
    <row r="29" ht="15">
      <c r="V29" s="97"/>
    </row>
  </sheetData>
  <sheetProtection/>
  <mergeCells count="14">
    <mergeCell ref="AG2:AJ2"/>
    <mergeCell ref="AG3:AJ3"/>
    <mergeCell ref="N3:S3"/>
    <mergeCell ref="AE4:AF4"/>
    <mergeCell ref="Z2:AF2"/>
    <mergeCell ref="Z3:AF3"/>
    <mergeCell ref="L4:M4"/>
    <mergeCell ref="H2:M2"/>
    <mergeCell ref="H3:M3"/>
    <mergeCell ref="T2:Y2"/>
    <mergeCell ref="T3:Y3"/>
    <mergeCell ref="X4:Y4"/>
    <mergeCell ref="R4:S4"/>
    <mergeCell ref="N2:S2"/>
  </mergeCells>
  <printOptions/>
  <pageMargins left="0.45" right="0.2" top="0.75" bottom="0.75" header="0.3" footer="0.3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Dwight, Peter</cp:lastModifiedBy>
  <cp:lastPrinted>2013-04-15T16:34:00Z</cp:lastPrinted>
  <dcterms:created xsi:type="dcterms:W3CDTF">2011-11-18T18:43:43Z</dcterms:created>
  <dcterms:modified xsi:type="dcterms:W3CDTF">2013-04-25T15:54:13Z</dcterms:modified>
  <cp:category/>
  <cp:version/>
  <cp:contentType/>
  <cp:contentStatus/>
</cp:coreProperties>
</file>