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sula-my.sharepoint.com/personal/anorton3_calstatela_edu/Documents/Ops/Service Center Support/Travel/new rft &amp; tec &amp; travel worksheet/"/>
    </mc:Choice>
  </mc:AlternateContent>
  <xr:revisionPtr revIDLastSave="206" documentId="8_{03E080E8-5253-42BF-8090-EA8B9E8FC6BF}" xr6:coauthVersionLast="47" xr6:coauthVersionMax="47" xr10:uidLastSave="{03B002DA-B34B-4E60-8FB5-D3B94D7C0DA6}"/>
  <bookViews>
    <workbookView xWindow="-93" yWindow="-93" windowWidth="25786" windowHeight="13986" xr2:uid="{52836541-DF54-4DB9-92BF-5E9F893E7093}"/>
  </bookViews>
  <sheets>
    <sheet name="Travel Worksheet" sheetId="8" r:id="rId1"/>
    <sheet name="Detailed Instructions" sheetId="11" r:id="rId2"/>
    <sheet name="Versions" sheetId="10" state="hidden" r:id="rId3"/>
    <sheet name="Data" sheetId="5" state="hidden" r:id="rId4"/>
  </sheets>
  <definedNames>
    <definedName name="_xlnm.Print_Area" localSheetId="0">'Travel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8" l="1"/>
  <c r="Y13" i="8"/>
  <c r="P13" i="8" l="1"/>
  <c r="F21" i="8"/>
  <c r="F22" i="8"/>
  <c r="F23" i="8"/>
  <c r="F24" i="8"/>
  <c r="E21" i="8"/>
  <c r="E22" i="8"/>
  <c r="E23" i="8"/>
  <c r="E24" i="8"/>
  <c r="S21" i="8"/>
  <c r="S22" i="8"/>
  <c r="S23" i="8"/>
  <c r="S24" i="8"/>
  <c r="F15" i="8"/>
  <c r="F16" i="8"/>
  <c r="F17" i="8"/>
  <c r="F18" i="8"/>
  <c r="F19" i="8"/>
  <c r="F20" i="8"/>
  <c r="F25" i="8"/>
  <c r="F26" i="8"/>
  <c r="F27" i="8"/>
  <c r="F28" i="8"/>
  <c r="F29" i="8"/>
  <c r="Q13" i="8"/>
  <c r="O13" i="8"/>
  <c r="M13" i="8"/>
  <c r="N13" i="8"/>
  <c r="R13" i="8"/>
  <c r="E27" i="8"/>
  <c r="E28" i="8"/>
  <c r="E29" i="8"/>
  <c r="S27" i="8"/>
  <c r="S28" i="8"/>
  <c r="S29" i="8"/>
  <c r="E25" i="8"/>
  <c r="E26" i="8"/>
  <c r="S25" i="8"/>
  <c r="S26" i="8"/>
  <c r="E15" i="8"/>
  <c r="E16" i="8"/>
  <c r="E17" i="8"/>
  <c r="E18" i="8"/>
  <c r="E19" i="8"/>
  <c r="E20" i="8"/>
  <c r="S20" i="8"/>
  <c r="S19" i="8" l="1"/>
  <c r="U19" i="8"/>
  <c r="W19" i="8"/>
  <c r="T19" i="8"/>
  <c r="V19" i="8"/>
  <c r="T22" i="8"/>
  <c r="W22" i="8"/>
  <c r="U22" i="8"/>
  <c r="V22" i="8"/>
  <c r="W21" i="8"/>
  <c r="T21" i="8"/>
  <c r="U21" i="8"/>
  <c r="V21" i="8"/>
  <c r="W28" i="8"/>
  <c r="T28" i="8"/>
  <c r="U28" i="8"/>
  <c r="V28" i="8"/>
  <c r="T27" i="8"/>
  <c r="U27" i="8"/>
  <c r="V27" i="8"/>
  <c r="W27" i="8"/>
  <c r="W23" i="8"/>
  <c r="T23" i="8"/>
  <c r="V23" i="8"/>
  <c r="U23" i="8"/>
  <c r="S18" i="8"/>
  <c r="T18" i="8"/>
  <c r="U18" i="8"/>
  <c r="V18" i="8"/>
  <c r="W18" i="8"/>
  <c r="S17" i="8"/>
  <c r="U17" i="8"/>
  <c r="V17" i="8"/>
  <c r="T17" i="8"/>
  <c r="W17" i="8"/>
  <c r="T26" i="8"/>
  <c r="U26" i="8"/>
  <c r="W26" i="8"/>
  <c r="V26" i="8"/>
  <c r="T20" i="8"/>
  <c r="U20" i="8"/>
  <c r="V20" i="8"/>
  <c r="W20" i="8"/>
  <c r="S16" i="8"/>
  <c r="V16" i="8"/>
  <c r="W16" i="8"/>
  <c r="U16" i="8"/>
  <c r="T16" i="8"/>
  <c r="T29" i="8"/>
  <c r="U29" i="8"/>
  <c r="V29" i="8"/>
  <c r="W29" i="8"/>
  <c r="S15" i="8"/>
  <c r="T15" i="8" s="1"/>
  <c r="U25" i="8"/>
  <c r="T25" i="8"/>
  <c r="V25" i="8"/>
  <c r="W25" i="8"/>
  <c r="V24" i="8"/>
  <c r="T24" i="8"/>
  <c r="U24" i="8"/>
  <c r="W24" i="8"/>
  <c r="B2"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L21" i="8" l="1"/>
  <c r="X21" i="8" s="1"/>
  <c r="L22" i="8"/>
  <c r="X22" i="8" s="1"/>
  <c r="L28" i="8"/>
  <c r="X28" i="8" s="1"/>
  <c r="L23" i="8"/>
  <c r="X23" i="8" s="1"/>
  <c r="L24" i="8"/>
  <c r="X24" i="8" s="1"/>
  <c r="L26" i="8"/>
  <c r="X26" i="8" s="1"/>
  <c r="L19" i="8"/>
  <c r="X19" i="8" s="1"/>
  <c r="L27" i="8"/>
  <c r="X27" i="8" s="1"/>
  <c r="L29" i="8"/>
  <c r="X29" i="8" s="1"/>
  <c r="L25" i="8"/>
  <c r="X25" i="8" s="1"/>
  <c r="L18" i="8"/>
  <c r="X18" i="8" s="1"/>
  <c r="L20" i="8"/>
  <c r="X20" i="8" s="1"/>
  <c r="L17" i="8"/>
  <c r="X17" i="8" s="1"/>
  <c r="L16" i="8"/>
  <c r="U15" i="8"/>
  <c r="W15" i="8"/>
  <c r="V15" i="8"/>
  <c r="L15" i="8" l="1"/>
  <c r="X15" i="8" s="1"/>
  <c r="X16" i="8"/>
  <c r="L13" i="8" l="1"/>
  <c r="X13" i="8" s="1"/>
  <c r="X10" i="8" s="1"/>
</calcChain>
</file>

<file path=xl/sharedStrings.xml><?xml version="1.0" encoding="utf-8"?>
<sst xmlns="http://schemas.openxmlformats.org/spreadsheetml/2006/main" count="100" uniqueCount="87">
  <si>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</si>
  <si>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</si>
  <si>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</si>
  <si>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</si>
  <si>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</si>
  <si>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</si>
  <si>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</si>
  <si>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</si>
  <si>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</si>
  <si>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</si>
  <si>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</si>
  <si>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</si>
  <si>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</si>
  <si>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</si>
  <si>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</si>
  <si>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</si>
  <si>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</si>
  <si>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International</t>
  </si>
  <si>
    <t>Total</t>
  </si>
  <si>
    <t>Incidental</t>
  </si>
  <si>
    <t>Bfast</t>
  </si>
  <si>
    <t>D/I</t>
  </si>
  <si>
    <t>Full Amt</t>
  </si>
  <si>
    <t>International Deductions</t>
  </si>
  <si>
    <t>Domestic Ranges (updated 10/19/2023)</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</si>
  <si>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</si>
  <si>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</si>
  <si>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</si>
  <si>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</si>
  <si>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</si>
  <si>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</si>
  <si>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</si>
  <si>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</si>
  <si>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</si>
  <si>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</si>
  <si>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</si>
  <si>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</si>
  <si>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</si>
  <si>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</si>
  <si>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</si>
  <si>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</si>
  <si>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</si>
  <si>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Travel Purpose:</t>
  </si>
  <si>
    <t>Car Rental*</t>
  </si>
  <si>
    <t>Provided Meals/
Meals outside of Trip</t>
  </si>
  <si>
    <t>M&amp;IE Rates/Day
based on Rate Type</t>
  </si>
  <si>
    <t>Campus ID:</t>
  </si>
  <si>
    <t>Version</t>
  </si>
  <si>
    <t>Original</t>
  </si>
  <si>
    <t>Merged cells X10:Y11, F11:P11</t>
  </si>
  <si>
    <t>Changes</t>
  </si>
  <si>
    <t>Date</t>
  </si>
  <si>
    <t>Set all personal days and provided meals to be number value and not formula</t>
  </si>
  <si>
    <t>Adjusted mileage rate from .655 for 2023 to .67 for 2024</t>
  </si>
  <si>
    <t>Location (only enter lodging destinations)</t>
  </si>
  <si>
    <t>Location-Based Per Diem Rate Look Up:</t>
  </si>
  <si>
    <t>*Look up your continental US per diem rates by going to the GSA website and entering the city &amp; state.</t>
  </si>
  <si>
    <t>**For Alaska/Hawaii/US territories, look up your per diem rates by going to the DoD website and searching under OCONUS.</t>
  </si>
  <si>
    <t>Choose per diem rate from drop-down*</t>
  </si>
  <si>
    <t>Manually input rate here only if "International" was selected**</t>
  </si>
  <si>
    <t>**For international rates, visit the US Department of State website.</t>
  </si>
  <si>
    <t>Travel Worksheet</t>
  </si>
  <si>
    <t>Traveler Name:</t>
  </si>
  <si>
    <t>For conversion rates, refer to OANDA Currency Converter.</t>
  </si>
  <si>
    <t>Enter Name and ID.</t>
  </si>
  <si>
    <t>Enter Travel Start and End Dates. (You will receive a prompt if the total number of days at top differs from the detail.)</t>
  </si>
  <si>
    <t>Populate the location table with the domestic or international cities/states or country where you lodged for the night.</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</si>
  <si>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</si>
  <si>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</si>
  <si>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</si>
  <si>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</si>
  <si>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</si>
  <si>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</si>
  <si>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</si>
  <si>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</si>
  <si>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</si>
  <si>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</si>
  <si>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</si>
  <si>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Enter the number of Miles you are claiming for your personal car (Rate =&gt; .67/mile).</t>
  </si>
  <si>
    <t>Advance/
Prepaid*</t>
  </si>
  <si>
    <t>Travel Worksheet Video Demo</t>
  </si>
  <si>
    <t>Instructions for completing the Travel Worksheet</t>
  </si>
  <si>
    <t>Notes/Comments (optional)</t>
  </si>
  <si>
    <t>Total (minus deductions)</t>
  </si>
  <si>
    <t>Insert amounts that have already been paid by the university in the Advance/Prepaid column and review the 'Total (minus deductions)' amount.</t>
  </si>
  <si>
    <t>Print page to PDF and attach to travel form for routing. Ensure additional back-up/supporting documentation is also provided (identified with asterisk*).</t>
  </si>
  <si>
    <r>
      <rPr>
        <b/>
        <sz val="10"/>
        <color theme="1"/>
        <rFont val="Calibri"/>
        <family val="2"/>
        <scheme val="minor"/>
      </rPr>
      <t xml:space="preserve">Instructions:
</t>
    </r>
    <r>
      <rPr>
        <b/>
        <sz val="10"/>
        <color rgb="FFF5793A"/>
        <rFont val="Calibri"/>
        <family val="2"/>
        <scheme val="minor"/>
      </rPr>
      <t>Part 1:</t>
    </r>
    <r>
      <rPr>
        <b/>
        <sz val="10"/>
        <color theme="1"/>
        <rFont val="Calibri"/>
        <family val="2"/>
        <scheme val="minor"/>
      </rPr>
      <t xml:space="preserve"> Enter traveler's name, CIN, trip purpose, and start/end dates of travel.
</t>
    </r>
    <r>
      <rPr>
        <b/>
        <sz val="10"/>
        <color rgb="FFA95AA1"/>
        <rFont val="Calibri"/>
        <family val="2"/>
        <scheme val="minor"/>
      </rPr>
      <t>Part 2:</t>
    </r>
    <r>
      <rPr>
        <b/>
        <sz val="10"/>
        <color theme="5"/>
        <rFont val="Calibri"/>
        <family val="2"/>
        <scheme val="minor"/>
      </rPr>
      <t xml:space="preserve"> </t>
    </r>
    <r>
      <rPr>
        <b/>
        <sz val="10"/>
        <color theme="1"/>
        <rFont val="Calibri"/>
        <family val="2"/>
        <scheme val="minor"/>
      </rPr>
      <t xml:space="preserve">Determine your location-based per diem rates for meals &amp; incidentals (M&amp;IE).
</t>
    </r>
    <r>
      <rPr>
        <sz val="10"/>
        <color theme="1"/>
        <rFont val="Calibri"/>
        <family val="2"/>
        <scheme val="minor"/>
      </rPr>
      <t xml:space="preserve">1. Fill out Location with the City &amp; State (or country) where lodging overnight. If visiting multiple locations, each location should be its own line item.
2. Enter the appropriate location-based per diem rates (see </t>
    </r>
    <r>
      <rPr>
        <i/>
        <sz val="10"/>
        <color theme="1"/>
        <rFont val="Calibri"/>
        <family val="2"/>
        <scheme val="minor"/>
      </rPr>
      <t xml:space="preserve">Location-Based Per Diem Rate Look Up </t>
    </r>
    <r>
      <rPr>
        <sz val="10"/>
        <color theme="1"/>
        <rFont val="Calibri"/>
        <family val="2"/>
        <scheme val="minor"/>
      </rPr>
      <t xml:space="preserve">for detailed instructions).
</t>
    </r>
    <r>
      <rPr>
        <b/>
        <sz val="10"/>
        <color rgb="FF0F2080"/>
        <rFont val="Calibri"/>
        <family val="2"/>
        <scheme val="minor"/>
      </rPr>
      <t>Part 3:</t>
    </r>
    <r>
      <rPr>
        <b/>
        <sz val="10"/>
        <color theme="1"/>
        <rFont val="Calibri"/>
        <family val="2"/>
        <scheme val="minor"/>
      </rPr>
      <t xml:space="preserve"> Determine your travel expenses (provide supporting documentation as marked by asterisk*).
</t>
    </r>
    <r>
      <rPr>
        <sz val="10"/>
        <color theme="1"/>
        <rFont val="Calibri"/>
        <family val="2"/>
        <scheme val="minor"/>
      </rPr>
      <t xml:space="preserve">1. Select the Location for each night of travel, determine M&amp;IE per diem rate type, and enter travel date. 
2. For any personal days, enter "1" in the Personal Day column. Enter "1" for each meal provided on your trip (this will be automatically deducted from the total).
3. If applicable, enter the number of miles if driving a personal car. The total amount will be automatically calculated (current rate = </t>
    </r>
    <r>
      <rPr>
        <b/>
        <sz val="10"/>
        <color theme="1"/>
        <rFont val="Calibri"/>
        <family val="2"/>
        <scheme val="minor"/>
      </rPr>
      <t>0.67</t>
    </r>
    <r>
      <rPr>
        <sz val="10"/>
        <color theme="1"/>
        <rFont val="Calibri"/>
        <family val="2"/>
        <scheme val="minor"/>
      </rPr>
      <t>/mile).
4. If applicable, enter the total amount for airfaire/lodging/ground transport/car rental/other business expenses (such as conference registration).
5. Insert any amounts that have already been paid by the University in "Advance/Prepaid"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</si>
</sst>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quot;$&quot;* #,##0_);_(&quot;$&quot;* \(#,##0\);_(&quot;$&quot;* &quot;-&quot;??_);_(@_)"/>
    <numFmt numFmtId="165" formatCode="&quot;$&quot;#,##0.00"/>
  </numFmts>
  <fonts count="31"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sz val="6"/>
      <color theme="0" tint="-0.34998626667073579"/>
      <name val="Calibri"/>
      <family val="2"/>
      <scheme val="minor"/>
    </font>
    <font>
      <b/>
      <sz val="9"/>
      <color theme="0"/>
      <name val="Roboto"/>
    </font>
    <font>
      <b/>
      <sz val="9"/>
      <color rgb="FF1B1B1B"/>
      <name val="Roboto"/>
    </font>
    <font>
      <b/>
      <sz val="12"/>
      <color theme="0"/>
      <name val="Calibri"/>
      <family val="2"/>
      <scheme val="minor"/>
    </font>
    <font>
      <i/>
      <sz val="1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9"/>
      <color theme="1"/>
      <name val="Roboto"/>
    </font>
    <font>
      <u/>
      <sz val="10"/>
      <color theme="10"/>
      <name val="Calibri"/>
      <family val="2"/>
      <scheme val="minor"/>
    </font>
    <font>
      <b/>
      <sz val="11"/>
      <color theme="0"/>
      <name val="Calibri"/>
      <family val="2"/>
      <scheme val="minor"/>
    </font>
    <font>
      <sz val="11"/>
      <color rgb="FF000000"/>
      <name val="Calibri"/>
      <family val="2"/>
      <scheme val="minor"/>
    </font>
    <font>
      <i/>
      <sz val="11"/>
      <color rgb="FF000000"/>
      <name val="Calibri"/>
      <family val="2"/>
      <scheme val="minor"/>
    </font>
    <font>
      <b/>
      <sz val="10"/>
      <color theme="5"/>
      <name val="Calibri"/>
      <family val="2"/>
      <scheme val="minor"/>
    </font>
    <font>
      <b/>
      <sz val="10"/>
      <color rgb="FFF5793A"/>
      <name val="Calibri"/>
      <family val="2"/>
      <scheme val="minor"/>
    </font>
    <font>
      <b/>
      <sz val="10"/>
      <color rgb="FFA95AA1"/>
      <name val="Calibri"/>
      <family val="2"/>
      <scheme val="minor"/>
    </font>
    <font>
      <b/>
      <sz val="10"/>
      <color rgb="FF0F208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theme="2"/>
        <bgColor indexed="64"/>
      </patternFill>
    </fill>
    <fill>
      <patternFill patternType="solid">
        <fgColor rgb="FFF5793A"/>
        <bgColor indexed="64"/>
      </patternFill>
    </fill>
    <fill>
      <patternFill patternType="solid">
        <fgColor rgb="FFA95AA1"/>
        <bgColor indexed="64"/>
      </patternFill>
    </fill>
    <fill>
      <patternFill patternType="solid">
        <fgColor rgb="FF0F208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99">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2" xfId="0" applyBorder="1"/>
    <xf numFmtId="0" fontId="11" fillId="0" borderId="0" xfId="0" applyFont="1" applyAlignment="1">
      <alignment vertical="center"/>
    </xf>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3" fillId="7" borderId="13" xfId="0" applyFont="1" applyFill="1" applyBorder="1" applyProtection="1">
      <protection locked="0"/>
    </xf>
    <xf numFmtId="0" fontId="13" fillId="7" borderId="1" xfId="0" applyFont="1" applyFill="1" applyBorder="1" applyProtection="1">
      <protection locked="0"/>
    </xf>
    <xf numFmtId="0" fontId="13"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5" fillId="0" borderId="0" xfId="0" applyFont="1" applyAlignment="1">
      <alignment horizontal="left" wrapText="1"/>
    </xf>
    <xf numFmtId="14" fontId="14" fillId="0" borderId="0" xfId="0" applyNumberFormat="1" applyFont="1" applyAlignment="1">
      <alignment horizontal="left"/>
    </xf>
    <xf numFmtId="8" fontId="15" fillId="8" borderId="14" xfId="0" applyNumberFormat="1" applyFont="1" applyFill="1" applyBorder="1" applyAlignment="1">
      <alignment horizontal="right" vertical="center" wrapText="1"/>
    </xf>
    <xf numFmtId="8" fontId="15"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16" fillId="6" borderId="16" xfId="0" applyFont="1" applyFill="1" applyBorder="1" applyAlignment="1">
      <alignment vertical="center" wrapText="1"/>
    </xf>
    <xf numFmtId="0" fontId="16" fillId="6" borderId="13" xfId="0" applyFont="1" applyFill="1" applyBorder="1" applyAlignment="1">
      <alignment vertical="center" wrapText="1"/>
    </xf>
    <xf numFmtId="0" fontId="16" fillId="6" borderId="13"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4" fillId="0" borderId="0" xfId="0" applyFont="1" applyAlignment="1">
      <alignment vertical="center"/>
    </xf>
    <xf numFmtId="0" fontId="12" fillId="0" borderId="0" xfId="0" applyFont="1" applyAlignment="1">
      <alignment vertical="top" wrapText="1"/>
    </xf>
    <xf numFmtId="165" fontId="3" fillId="9" borderId="17" xfId="0" applyNumberFormat="1" applyFont="1" applyFill="1" applyBorder="1" applyAlignment="1" applyProtection="1">
      <alignment vertical="center" wrapText="1"/>
      <protection locked="0"/>
    </xf>
    <xf numFmtId="8" fontId="3" fillId="5" borderId="1" xfId="0" applyNumberFormat="1" applyFont="1" applyFill="1" applyBorder="1" applyAlignment="1" applyProtection="1">
      <alignment vertical="center" wrapText="1"/>
      <protection locked="0"/>
    </xf>
    <xf numFmtId="0" fontId="18" fillId="0" borderId="21" xfId="0" applyFont="1" applyBorder="1"/>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20" fillId="0" borderId="0" xfId="0" applyFont="1"/>
    <xf numFmtId="0" fontId="22" fillId="10" borderId="1" xfId="0" applyFont="1" applyFill="1" applyBorder="1" applyAlignment="1">
      <alignment vertical="top" wrapText="1"/>
    </xf>
    <xf numFmtId="0" fontId="21" fillId="0" borderId="0" xfId="0" applyFont="1" applyAlignment="1">
      <alignment vertical="top" wrapText="1"/>
    </xf>
    <xf numFmtId="0" fontId="22" fillId="10" borderId="1" xfId="0" applyFont="1" applyFill="1" applyBorder="1" applyAlignment="1">
      <alignment vertical="center" wrapText="1"/>
    </xf>
    <xf numFmtId="0" fontId="22" fillId="10" borderId="1" xfId="0" applyFont="1" applyFill="1" applyBorder="1" applyAlignment="1">
      <alignment wrapText="1"/>
    </xf>
    <xf numFmtId="0" fontId="20" fillId="0" borderId="0" xfId="0" applyFont="1" applyBorder="1" applyAlignment="1">
      <alignment vertical="top" wrapText="1"/>
    </xf>
    <xf numFmtId="0" fontId="19" fillId="0" borderId="0" xfId="0" applyFont="1" applyAlignment="1">
      <alignment horizontal="left" vertical="top" wrapText="1"/>
    </xf>
    <xf numFmtId="0" fontId="7" fillId="0" borderId="0" xfId="2"/>
    <xf numFmtId="0" fontId="0" fillId="0" borderId="0" xfId="0" applyAlignment="1">
      <alignment vertical="top"/>
    </xf>
    <xf numFmtId="0" fontId="25"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7" fillId="0" borderId="0" xfId="2" applyAlignment="1">
      <alignment wrapText="1"/>
    </xf>
    <xf numFmtId="0" fontId="25" fillId="0" borderId="0" xfId="0" applyFont="1" applyAlignment="1">
      <alignment wrapText="1"/>
    </xf>
    <xf numFmtId="0" fontId="0" fillId="0" borderId="0" xfId="0" applyAlignment="1">
      <alignment horizontal="center" vertical="center"/>
    </xf>
    <xf numFmtId="0" fontId="5" fillId="0" borderId="0" xfId="0" applyFont="1" applyAlignment="1">
      <alignment horizontal="right"/>
    </xf>
    <xf numFmtId="0" fontId="24" fillId="12" borderId="0" xfId="0" applyFont="1" applyFill="1" applyAlignment="1">
      <alignment horizontal="center" vertical="center"/>
    </xf>
    <xf numFmtId="0" fontId="24" fillId="13" borderId="0" xfId="0" applyFont="1" applyFill="1" applyAlignment="1">
      <alignment horizontal="center" vertical="center"/>
    </xf>
    <xf numFmtId="0" fontId="24" fillId="11" borderId="0" xfId="0" applyFont="1" applyFill="1" applyAlignment="1">
      <alignment horizontal="center" vertical="center"/>
    </xf>
    <xf numFmtId="0" fontId="23" fillId="0" borderId="0" xfId="2" applyFont="1" applyAlignment="1">
      <alignment horizontal="left" vertical="top" wrapText="1"/>
    </xf>
    <xf numFmtId="0" fontId="19" fillId="0" borderId="0" xfId="0" applyFont="1" applyAlignment="1">
      <alignment horizont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13" fillId="7" borderId="19" xfId="0" applyFont="1" applyFill="1" applyBorder="1" applyAlignment="1" applyProtection="1">
      <alignment horizontal="left" vertical="top"/>
      <protection locked="0"/>
    </xf>
    <xf numFmtId="0" fontId="13" fillId="7" borderId="18" xfId="0" applyFont="1" applyFill="1" applyBorder="1" applyAlignment="1" applyProtection="1">
      <alignment horizontal="left" vertical="top"/>
      <protection locked="0"/>
    </xf>
    <xf numFmtId="14" fontId="13" fillId="7" borderId="1" xfId="0" applyNumberFormat="1" applyFont="1" applyFill="1" applyBorder="1" applyAlignment="1" applyProtection="1">
      <alignment horizontal="center"/>
      <protection locked="0"/>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17" fillId="8" borderId="0" xfId="0" applyNumberFormat="1" applyFont="1" applyFill="1" applyAlignment="1">
      <alignment horizontal="right" vertical="center" wrapText="1"/>
    </xf>
    <xf numFmtId="8" fontId="17" fillId="8" borderId="21" xfId="0" applyNumberFormat="1" applyFont="1" applyFill="1" applyBorder="1" applyAlignment="1">
      <alignment horizontal="right" vertical="center" wrapText="1"/>
    </xf>
    <xf numFmtId="0" fontId="18" fillId="0" borderId="21" xfId="0" applyFont="1" applyBorder="1" applyAlignment="1">
      <alignment horizontal="left"/>
    </xf>
    <xf numFmtId="0" fontId="23" fillId="0" borderId="0" xfId="2" applyFont="1" applyAlignment="1">
      <alignment horizontal="left" vertical="center" wrapText="1"/>
    </xf>
    <xf numFmtId="0" fontId="20" fillId="0" borderId="0" xfId="0" applyFont="1" applyBorder="1" applyAlignment="1">
      <alignment horizontal="left" vertical="top" wrapText="1"/>
    </xf>
  </cellXfs>
  <cellStyles count="3">
    <cellStyle name="Hyperlink" xfId="2" builtinId="8"/>
    <cellStyle name="Normal" xfId="0" builtinId="0"/>
    <cellStyle name="Percent" xfId="1" builtinId="5"/>
  </cellStyles>
  <dxfs count="6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9"/>
        <color theme="1"/>
        <name val="Roboto"/>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F2080"/>
      <color rgb="FFA95AA1"/>
      <color rgb="FFF5793A"/>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Y29" totalsRowShown="0" headerRowDxfId="60" dataDxfId="58" headerRowBorderDxfId="59" tableBorderDxfId="57" totalsRowBorderDxfId="56">
  <tableColumns count="24">
    <tableColumn id="13" xr3:uid="{018D380F-D6BB-4E19-834A-51AD7DEF7918}" name="Location" dataDxfId="55"/>
    <tableColumn id="12" xr3:uid="{0CCF96E4-0949-4FD9-88EE-0495CC0B73F0}" name="Rate Type" dataDxfId="54"/>
    <tableColumn id="22" xr3:uid="{8AED8B5F-94CD-420D-978A-7817A5759562}" name="Notes/Comments (optional)" dataDxfId="53"/>
    <tableColumn id="18" xr3:uid="{F952657B-F131-49C3-B946-E845CC529F29}" name="D/I" dataDxfId="52">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1">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50"/>
    <tableColumn id="3" xr3:uid="{636CFAB8-333E-459E-AFE1-B9C9058EC0D8}" name="Personal Day?_x000a_Yes = 1" dataDxfId="49">
      <calculatedColumnFormula>0</calculatedColumnFormula>
    </tableColumn>
    <tableColumn id="5" xr3:uid="{232DD9FC-1F80-415B-AB5D-1E35A192476C}" name="# Provided Breakfasts" dataDxfId="48">
      <calculatedColumnFormula>0</calculatedColumnFormula>
    </tableColumn>
    <tableColumn id="7" xr3:uid="{19F10837-F244-4B7E-B4D2-8A60B3F5768B}" name="# Provided Lunches" dataDxfId="47">
      <calculatedColumnFormula>0</calculatedColumnFormula>
    </tableColumn>
    <tableColumn id="9" xr3:uid="{33BDE186-C93E-460D-BC5B-46918D6344BB}" name="# Provided Dinners" dataDxfId="46">
      <calculatedColumnFormula>0</calculatedColumnFormula>
    </tableColumn>
    <tableColumn id="21" xr3:uid="{B28256F2-93E2-438F-A6B2-171F5D17A8AE}" name="M&amp;IE Total" dataDxfId="45">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4"/>
    <tableColumn id="16" xr3:uid="{7FD5D9A2-E553-4CFB-A2F5-D473F42A9BD2}" name="Lodging*" dataDxfId="43"/>
    <tableColumn id="11" xr3:uid="{54F08054-FBBE-47B7-B516-14A3304C486B}" name="Miles*" dataDxfId="42"/>
    <tableColumn id="14" xr3:uid="{15E74E2F-21D9-4D0B-A873-02677E505EBE}" name="Ground Transport*" dataDxfId="41"/>
    <tableColumn id="23" xr3:uid="{214C631E-27DA-4300-B334-D94DD2EDDD09}" name="Car Rental*" dataDxfId="40"/>
    <tableColumn id="20" xr3:uid="{817F2205-CF57-45FD-BFE5-54983262C97E}" name="Business Expense*" dataDxfId="39"/>
    <tableColumn id="19" xr3:uid="{7D54C5E4-2C80-47E2-83C9-55E6F22DBD44}" name="Full Amt" dataDxfId="38">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7">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6">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5">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4">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33">
      <calculatedColumnFormula>IFERROR(SUM(L15:N15,P15:R15,(TblTrvlDetails[[#This Row],[Miles*]]*VLOOKUP("Car Mileage",TblTransport[#All],2,FALSE))),"")</calculatedColumnFormula>
    </tableColumn>
    <tableColumn id="25" xr3:uid="{6FD86520-FE29-43D7-9AB0-B82E6FE225A3}" name="Advance/_x000a_Prepaid*"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31" dataDxfId="29" headerRowBorderDxfId="30" tableBorderDxfId="28">
  <tableColumns count="3">
    <tableColumn id="1" xr3:uid="{369570FD-1834-4FB8-9234-0E0D6C23D427}" name="Location (only enter lodging destinations)" dataDxfId="27"/>
    <tableColumn id="2" xr3:uid="{136AC6CE-68BB-484F-A9B8-6C1A0F421606}" name="Choose per diem rate from drop-down*" dataDxfId="26"/>
    <tableColumn id="4" xr3:uid="{06411064-9ACB-4BD4-9F2A-391D84E26978}" name="Manually input rate here only if &quot;International&quot; was selected**"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table" Target="../tables/table2.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hyperlink" Target="https://youtu.be/-pJjag3MJCg" TargetMode="External"/><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L29"/>
  <sheetViews>
    <sheetView showGridLines="0" showRowColHeaders="0" tabSelected="1" zoomScale="90" zoomScaleNormal="90" workbookViewId="0">
      <selection activeCell="AA9" sqref="AA9"/>
    </sheetView>
  </sheetViews>
  <sheetFormatPr defaultRowHeight="14.35" x14ac:dyDescent="0.5"/>
  <cols>
    <col min="1" max="1" width="3.3515625" customWidth="1"/>
    <col min="2" max="2" width="20.29296875" customWidth="1"/>
    <col min="3" max="3" width="16.64453125" customWidth="1"/>
    <col min="4" max="4" width="22.703125" customWidth="1"/>
    <col min="5" max="5" width="3.29296875" hidden="1" customWidth="1"/>
    <col min="6" max="6" width="18.29296875" customWidth="1"/>
    <col min="7" max="7" width="10.64453125" customWidth="1"/>
    <col min="8" max="8" width="11.3515625" customWidth="1"/>
    <col min="9" max="9" width="9.8203125" customWidth="1"/>
    <col min="10" max="10" width="9.29296875" customWidth="1"/>
    <col min="11" max="11" width="9.703125" customWidth="1"/>
    <col min="13" max="13" width="9" customWidth="1"/>
    <col min="14" max="14" width="7.52734375" customWidth="1"/>
    <col min="15" max="15" width="8.52734375" customWidth="1"/>
    <col min="16" max="16" width="9.52734375" customWidth="1"/>
    <col min="17" max="17" width="11.8203125" customWidth="1"/>
    <col min="18" max="18" width="8.703125" customWidth="1"/>
    <col min="19" max="19" width="7.3515625" hidden="1" customWidth="1"/>
    <col min="20" max="20" width="6.29296875" hidden="1" customWidth="1"/>
    <col min="21" max="21" width="12.52734375" hidden="1" customWidth="1"/>
    <col min="22" max="22" width="9.3515625" hidden="1" customWidth="1"/>
    <col min="23" max="23" width="0" hidden="1" customWidth="1"/>
    <col min="26" max="26" width="8.87890625" customWidth="1"/>
    <col min="27" max="27" width="8.05859375" customWidth="1"/>
  </cols>
  <sheetData>
    <row r="1" spans="1:38" ht="30" customHeight="1" x14ac:dyDescent="0.6">
      <c r="B1" s="28" t="s">
        <v>61</v>
      </c>
      <c r="C1" s="2"/>
      <c r="E1" s="2"/>
      <c r="F1" s="2"/>
      <c r="I1" s="71"/>
      <c r="J1" s="98" t="s">
        <v>86</v>
      </c>
      <c r="K1" s="98"/>
      <c r="L1" s="98"/>
      <c r="M1" s="98"/>
      <c r="N1" s="98"/>
      <c r="O1" s="98"/>
      <c r="P1" s="98"/>
      <c r="Q1" s="98"/>
      <c r="R1" s="98"/>
      <c r="S1" s="98"/>
      <c r="T1" s="98"/>
      <c r="U1" s="98"/>
      <c r="V1" s="98"/>
      <c r="W1" s="98"/>
      <c r="X1" s="98"/>
      <c r="Y1" s="98"/>
      <c r="Z1" s="65"/>
      <c r="AA1" s="65"/>
      <c r="AB1" s="65"/>
    </row>
    <row r="2" spans="1:38" ht="16" customHeight="1" x14ac:dyDescent="0.6">
      <c r="B2" s="42">
        <f ca="1">TODAY()</f>
        <v>45329</v>
      </c>
      <c r="C2" s="2"/>
      <c r="E2" s="2"/>
      <c r="F2" s="2"/>
      <c r="I2" s="41"/>
      <c r="J2" s="98"/>
      <c r="K2" s="98"/>
      <c r="L2" s="98"/>
      <c r="M2" s="98"/>
      <c r="N2" s="98"/>
      <c r="O2" s="98"/>
      <c r="P2" s="98"/>
      <c r="Q2" s="98"/>
      <c r="R2" s="98"/>
      <c r="S2" s="98"/>
      <c r="T2" s="98"/>
      <c r="U2" s="98"/>
      <c r="V2" s="98"/>
      <c r="W2" s="98"/>
      <c r="X2" s="98"/>
      <c r="Y2" s="98"/>
      <c r="Z2" s="70"/>
      <c r="AA2" s="70"/>
      <c r="AB2" s="70"/>
    </row>
    <row r="3" spans="1:38" x14ac:dyDescent="0.5">
      <c r="A3" s="83">
        <v>1</v>
      </c>
      <c r="B3" s="1" t="s">
        <v>62</v>
      </c>
      <c r="C3" s="89"/>
      <c r="D3" s="90"/>
      <c r="F3" s="80" t="s">
        <v>46</v>
      </c>
      <c r="G3" s="89"/>
      <c r="H3" s="90"/>
      <c r="J3" s="98"/>
      <c r="K3" s="98"/>
      <c r="L3" s="98"/>
      <c r="M3" s="98"/>
      <c r="N3" s="98"/>
      <c r="O3" s="98"/>
      <c r="P3" s="98"/>
      <c r="Q3" s="98"/>
      <c r="R3" s="98"/>
      <c r="S3" s="98"/>
      <c r="T3" s="98"/>
      <c r="U3" s="98"/>
      <c r="V3" s="98"/>
      <c r="W3" s="98"/>
      <c r="X3" s="98"/>
      <c r="Y3" s="98"/>
      <c r="Z3" s="70"/>
      <c r="AA3" s="70"/>
      <c r="AB3" s="70"/>
    </row>
    <row r="4" spans="1:38" x14ac:dyDescent="0.5">
      <c r="A4" s="83"/>
      <c r="B4" s="1" t="s">
        <v>42</v>
      </c>
      <c r="C4" s="89"/>
      <c r="D4" s="90"/>
      <c r="F4" s="80" t="s">
        <v>8</v>
      </c>
      <c r="G4" s="91"/>
      <c r="H4" s="91"/>
      <c r="J4" s="98"/>
      <c r="K4" s="98"/>
      <c r="L4" s="98"/>
      <c r="M4" s="98"/>
      <c r="N4" s="98"/>
      <c r="O4" s="98"/>
      <c r="P4" s="98"/>
      <c r="Q4" s="98"/>
      <c r="R4" s="98"/>
      <c r="S4" s="98"/>
      <c r="T4" s="98"/>
      <c r="U4" s="98"/>
      <c r="V4" s="98"/>
      <c r="W4" s="98"/>
      <c r="X4" s="98"/>
      <c r="Y4" s="98"/>
      <c r="Z4" s="70"/>
      <c r="AA4" s="70"/>
      <c r="AB4" s="70"/>
      <c r="AC4" s="26"/>
      <c r="AD4" s="26"/>
      <c r="AE4" s="26"/>
      <c r="AF4" s="26"/>
      <c r="AG4" s="26"/>
      <c r="AH4" s="26"/>
      <c r="AI4" s="26"/>
      <c r="AJ4" s="26"/>
      <c r="AK4" s="26"/>
      <c r="AL4" s="26"/>
    </row>
    <row r="5" spans="1:38" x14ac:dyDescent="0.5">
      <c r="F5" s="80" t="s">
        <v>7</v>
      </c>
      <c r="G5" s="91"/>
      <c r="H5" s="91"/>
      <c r="J5" s="98"/>
      <c r="K5" s="98"/>
      <c r="L5" s="98"/>
      <c r="M5" s="98"/>
      <c r="N5" s="98"/>
      <c r="O5" s="98"/>
      <c r="P5" s="98"/>
      <c r="Q5" s="98"/>
      <c r="R5" s="98"/>
      <c r="S5" s="98"/>
      <c r="T5" s="98"/>
      <c r="U5" s="98"/>
      <c r="V5" s="98"/>
      <c r="W5" s="98"/>
      <c r="X5" s="98"/>
      <c r="Y5" s="98"/>
      <c r="Z5" s="70"/>
      <c r="AA5" s="70"/>
      <c r="AB5" s="70"/>
    </row>
    <row r="6" spans="1:38" ht="26" customHeight="1" x14ac:dyDescent="0.5">
      <c r="A6" s="81">
        <v>2</v>
      </c>
      <c r="B6" s="66" t="s">
        <v>54</v>
      </c>
      <c r="C6" s="68" t="s">
        <v>58</v>
      </c>
      <c r="D6" s="69" t="s">
        <v>59</v>
      </c>
      <c r="F6" s="85" t="s">
        <v>55</v>
      </c>
      <c r="G6" s="85"/>
      <c r="H6" s="85"/>
      <c r="I6" s="85"/>
      <c r="J6" s="98"/>
      <c r="K6" s="98"/>
      <c r="L6" s="98"/>
      <c r="M6" s="98"/>
      <c r="N6" s="98"/>
      <c r="O6" s="98"/>
      <c r="P6" s="98"/>
      <c r="Q6" s="98"/>
      <c r="R6" s="98"/>
      <c r="S6" s="98"/>
      <c r="T6" s="98"/>
      <c r="U6" s="98"/>
      <c r="V6" s="98"/>
      <c r="W6" s="98"/>
      <c r="X6" s="98"/>
      <c r="Y6" s="98"/>
      <c r="Z6" s="70"/>
      <c r="AA6" s="70"/>
      <c r="AB6" s="70"/>
    </row>
    <row r="7" spans="1:38" ht="14.5" customHeight="1" x14ac:dyDescent="0.5">
      <c r="B7" s="36"/>
      <c r="C7" s="36"/>
      <c r="D7" s="36"/>
      <c r="E7" s="51"/>
      <c r="F7" s="84" t="s">
        <v>56</v>
      </c>
      <c r="G7" s="84"/>
      <c r="H7" s="84"/>
      <c r="I7" s="67"/>
      <c r="J7" s="98"/>
      <c r="K7" s="98"/>
      <c r="L7" s="98"/>
      <c r="M7" s="98"/>
      <c r="N7" s="98"/>
      <c r="O7" s="98"/>
      <c r="P7" s="98"/>
      <c r="Q7" s="98"/>
      <c r="R7" s="98"/>
      <c r="S7" s="98"/>
      <c r="T7" s="98"/>
      <c r="U7" s="98"/>
      <c r="V7" s="98"/>
      <c r="W7" s="98"/>
      <c r="X7" s="98"/>
      <c r="Y7" s="98"/>
      <c r="Z7" s="70"/>
      <c r="AA7" s="70"/>
      <c r="AB7" s="70"/>
    </row>
    <row r="8" spans="1:38" x14ac:dyDescent="0.5">
      <c r="B8" s="37"/>
      <c r="C8" s="37"/>
      <c r="D8" s="37"/>
      <c r="E8" s="51"/>
      <c r="F8" s="84"/>
      <c r="G8" s="84"/>
      <c r="H8" s="84"/>
      <c r="I8" s="67"/>
      <c r="J8" s="98"/>
      <c r="K8" s="98"/>
      <c r="L8" s="98"/>
      <c r="M8" s="98"/>
      <c r="N8" s="98"/>
      <c r="O8" s="98"/>
      <c r="P8" s="98"/>
      <c r="Q8" s="98"/>
      <c r="R8" s="98"/>
      <c r="S8" s="98"/>
      <c r="T8" s="98"/>
      <c r="U8" s="98"/>
      <c r="V8" s="98"/>
      <c r="W8" s="98"/>
      <c r="X8" s="98"/>
      <c r="Y8" s="98"/>
      <c r="Z8" s="70"/>
      <c r="AA8" s="70"/>
      <c r="AB8" s="70"/>
    </row>
    <row r="9" spans="1:38" s="21" customFormat="1" ht="54" customHeight="1" x14ac:dyDescent="0.5">
      <c r="B9" s="38"/>
      <c r="C9" s="37"/>
      <c r="D9" s="38"/>
      <c r="F9" s="97" t="s">
        <v>57</v>
      </c>
      <c r="G9" s="97"/>
      <c r="H9" s="97"/>
      <c r="I9" s="67"/>
      <c r="J9" s="98"/>
      <c r="K9" s="98"/>
      <c r="L9" s="98"/>
      <c r="M9" s="98"/>
      <c r="N9" s="98"/>
      <c r="O9" s="98"/>
      <c r="P9" s="98"/>
      <c r="Q9" s="98"/>
      <c r="R9" s="98"/>
      <c r="S9" s="98"/>
      <c r="T9" s="98"/>
      <c r="U9" s="98"/>
      <c r="V9" s="98"/>
      <c r="W9" s="98"/>
      <c r="X9" s="98"/>
      <c r="Y9" s="98"/>
      <c r="Z9" s="70"/>
      <c r="AA9" s="70"/>
      <c r="AB9" s="70"/>
    </row>
    <row r="10" spans="1:38" ht="15.5" customHeight="1" x14ac:dyDescent="0.5">
      <c r="B10" s="37"/>
      <c r="C10" s="37"/>
      <c r="D10" s="37"/>
      <c r="F10" s="84" t="s">
        <v>60</v>
      </c>
      <c r="G10" s="84"/>
      <c r="H10" s="84"/>
      <c r="I10" s="84"/>
      <c r="Q10" s="92" t="s">
        <v>83</v>
      </c>
      <c r="R10" s="92"/>
      <c r="X10" s="94">
        <f>SUM($X$13-$Y13)</f>
        <v>0</v>
      </c>
      <c r="Y10" s="94"/>
    </row>
    <row r="11" spans="1:38" ht="14.5" customHeight="1" x14ac:dyDescent="0.5">
      <c r="B11" s="37"/>
      <c r="C11" s="37"/>
      <c r="D11" s="37"/>
      <c r="F11" s="96" t="str">
        <f>IF(AND(_xlfn.DAYS($G$5,$G$4)+1&lt;&gt;(COUNTA(TblTrvlDetails[Travel Date])),COUNTA(TblTrvlDetails[Travel Date])&lt;&gt;0),CONCATENATE("Number of days between start and end date (",_xlfn.DAYS($G$5,$G$4),") don't match the number of dates being claimed below (",COUNTA(TblTrvlDetails[Travel Date]),")"),"")</f>
        <v/>
      </c>
      <c r="G11" s="96"/>
      <c r="H11" s="96"/>
      <c r="I11" s="96"/>
      <c r="J11" s="96"/>
      <c r="K11" s="96"/>
      <c r="L11" s="96"/>
      <c r="M11" s="96"/>
      <c r="N11" s="96"/>
      <c r="O11" s="96"/>
      <c r="P11" s="96"/>
      <c r="Q11" s="93"/>
      <c r="R11" s="93"/>
      <c r="S11" s="54"/>
      <c r="T11" s="54"/>
      <c r="U11" s="54"/>
      <c r="V11" s="54"/>
      <c r="W11" s="54"/>
      <c r="X11" s="95"/>
      <c r="Y11" s="95"/>
    </row>
    <row r="12" spans="1:38" ht="15" customHeight="1" x14ac:dyDescent="0.55000000000000004">
      <c r="A12" s="27"/>
      <c r="B12" s="39"/>
      <c r="C12" s="40"/>
      <c r="D12" s="40"/>
      <c r="E12" s="40"/>
      <c r="F12" s="40"/>
      <c r="G12" s="40"/>
      <c r="H12" s="40"/>
      <c r="I12" s="40"/>
      <c r="J12" s="40"/>
      <c r="K12" s="40"/>
      <c r="L12" s="40" t="s">
        <v>33</v>
      </c>
      <c r="M12" s="40"/>
      <c r="N12" s="40"/>
      <c r="O12" s="40"/>
      <c r="P12" s="40"/>
      <c r="Q12" s="40"/>
      <c r="R12" s="40"/>
      <c r="S12" s="40"/>
      <c r="T12" s="40"/>
      <c r="U12" s="40"/>
      <c r="V12" s="40"/>
      <c r="W12" s="40"/>
      <c r="X12" s="40"/>
      <c r="Y12" s="40"/>
    </row>
    <row r="13" spans="1:38" ht="33" customHeight="1" x14ac:dyDescent="0.5">
      <c r="A13" s="82">
        <v>3</v>
      </c>
      <c r="B13" s="50" t="s">
        <v>25</v>
      </c>
      <c r="I13" s="86" t="s">
        <v>44</v>
      </c>
      <c r="J13" s="87"/>
      <c r="K13" s="88"/>
      <c r="L13" s="43">
        <f>SUM(TblTrvlDetails[M&amp;IE Total])</f>
        <v>0</v>
      </c>
      <c r="M13" s="43">
        <f>SUM(TblTrvlDetails[Airfare*])</f>
        <v>0</v>
      </c>
      <c r="N13" s="43">
        <f>SUM(TblTrvlDetails[Lodging*])</f>
        <v>0</v>
      </c>
      <c r="O13" s="43">
        <f>SUM(TblTrvlDetails[Miles*])*(VLOOKUP("Car Mileage",TblTransport[#All],2,FALSE))</f>
        <v>0</v>
      </c>
      <c r="P13" s="43">
        <f>SUM(TblTrvlDetails[Ground Transport*])</f>
        <v>0</v>
      </c>
      <c r="Q13" s="43">
        <f>SUM(TblTrvlDetails[Car Rental*])</f>
        <v>0</v>
      </c>
      <c r="R13" s="44">
        <f>SUM(TblTrvlDetails[Business Expense*])</f>
        <v>0</v>
      </c>
      <c r="S13" s="45"/>
      <c r="T13" s="45"/>
      <c r="U13" s="45"/>
      <c r="V13" s="45"/>
      <c r="W13" s="45"/>
      <c r="X13" s="43">
        <f>SUM(L13:R13)</f>
        <v>0</v>
      </c>
      <c r="Y13" s="44">
        <f>SUM(TblTrvlDetails[Advance/
Prepaid*])</f>
        <v>0</v>
      </c>
    </row>
    <row r="14" spans="1:38" ht="39" customHeight="1" x14ac:dyDescent="0.5">
      <c r="A14" s="79"/>
      <c r="B14" s="46" t="s">
        <v>15</v>
      </c>
      <c r="C14" s="47" t="s">
        <v>16</v>
      </c>
      <c r="D14" s="47" t="s">
        <v>82</v>
      </c>
      <c r="E14" s="47" t="s">
        <v>21</v>
      </c>
      <c r="F14" s="47" t="s">
        <v>45</v>
      </c>
      <c r="G14" s="48" t="s">
        <v>35</v>
      </c>
      <c r="H14" s="48" t="s">
        <v>36</v>
      </c>
      <c r="I14" s="48" t="s">
        <v>4</v>
      </c>
      <c r="J14" s="48" t="s">
        <v>6</v>
      </c>
      <c r="K14" s="48" t="s">
        <v>5</v>
      </c>
      <c r="L14" s="48" t="s">
        <v>26</v>
      </c>
      <c r="M14" s="48" t="s">
        <v>39</v>
      </c>
      <c r="N14" s="48" t="s">
        <v>40</v>
      </c>
      <c r="O14" s="48" t="s">
        <v>38</v>
      </c>
      <c r="P14" s="48" t="s">
        <v>37</v>
      </c>
      <c r="Q14" s="48" t="s">
        <v>43</v>
      </c>
      <c r="R14" s="48" t="s">
        <v>41</v>
      </c>
      <c r="S14" s="48" t="s">
        <v>22</v>
      </c>
      <c r="T14" s="48" t="s">
        <v>0</v>
      </c>
      <c r="U14" s="48" t="s">
        <v>1</v>
      </c>
      <c r="V14" s="48" t="s">
        <v>2</v>
      </c>
      <c r="W14" s="48" t="s">
        <v>3</v>
      </c>
      <c r="X14" s="49" t="s">
        <v>18</v>
      </c>
      <c r="Y14" s="48" t="s">
        <v>79</v>
      </c>
    </row>
    <row r="15" spans="1:38" ht="20.5" customHeight="1" x14ac:dyDescent="0.5">
      <c r="B15" s="29"/>
      <c r="C15" s="30"/>
      <c r="D15" s="29"/>
      <c r="E15" s="31" t="str">
        <f>_xlfn.IFNA(IF(VLOOKUP(TblTrvlDetails[[#This Row],[Location]],TblDom[],2,FALSE)&lt;&gt;"International","D",IF(VLOOKUP(TblTrvlDetails[[#This Row],[Location]],TblDom[],2,FALSE)="International","I","")),"")</f>
        <v/>
      </c>
      <c r="F1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5" s="32"/>
      <c r="H15" s="33">
        <v>0</v>
      </c>
      <c r="I15" s="33">
        <v>0</v>
      </c>
      <c r="J15" s="33">
        <v>0</v>
      </c>
      <c r="K15" s="33">
        <v>0</v>
      </c>
      <c r="L1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4"/>
      <c r="N15" s="34"/>
      <c r="O15" s="30"/>
      <c r="P15" s="34"/>
      <c r="Q15" s="34"/>
      <c r="R15" s="34"/>
      <c r="S15" s="33">
        <f>IF(ISBLANK(TblTrvlDetails[[#This Row],[Location]]),0,IF(TblTrvlDetails[[#This Row],[D/I]]="I",VLOOKUP(TblTrvlDetails[[#This Row],[Location]],TblDom[],3,FALSE),VLOOKUP(TblTrvlDetails[[#This Row],[Location]],TblDom[],2,FALSE)))</f>
        <v>0</v>
      </c>
      <c r="T15"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5"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5"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5" s="35">
        <f>IFERROR(SUM(L15:N15,P15:R15,(TblTrvlDetails[[#This Row],[Miles*]]*VLOOKUP("Car Mileage",TblTransport[#All],2,FALSE))),"")</f>
        <v>0</v>
      </c>
      <c r="Y15" s="52">
        <v>0</v>
      </c>
    </row>
    <row r="16" spans="1:38" ht="20.5" customHeight="1" x14ac:dyDescent="0.5">
      <c r="B16" s="29"/>
      <c r="C16" s="30"/>
      <c r="D16" s="29"/>
      <c r="E16" s="31" t="str">
        <f>_xlfn.IFNA(IF(VLOOKUP(TblTrvlDetails[[#This Row],[Location]],TblDom[],2,FALSE)&lt;&gt;"International","D",IF(VLOOKUP(TblTrvlDetails[[#This Row],[Location]],TblDom[],2,FALSE)="International","I","")),"")</f>
        <v/>
      </c>
      <c r="F1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6" s="32"/>
      <c r="H16" s="33">
        <v>0</v>
      </c>
      <c r="I16" s="33">
        <v>0</v>
      </c>
      <c r="J16" s="33">
        <v>0</v>
      </c>
      <c r="K16" s="33">
        <v>0</v>
      </c>
      <c r="L1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4"/>
      <c r="N16" s="34"/>
      <c r="O16" s="30"/>
      <c r="P16" s="34"/>
      <c r="Q16" s="34"/>
      <c r="R16" s="34"/>
      <c r="S16" s="33">
        <f>IF(ISBLANK(TblTrvlDetails[[#This Row],[Location]]),0,IF(TblTrvlDetails[[#This Row],[D/I]]="I",VLOOKUP(TblTrvlDetails[[#This Row],[Location]],TblDom[],3,FALSE),VLOOKUP(TblTrvlDetails[[#This Row],[Location]],TblDom[],2,FALSE)))</f>
        <v>0</v>
      </c>
      <c r="T16"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35">
        <f>IFERROR(SUM(L16:N16,P16:R16,(TblTrvlDetails[[#This Row],[Miles*]]*VLOOKUP("Car Mileage",TblTransport[#All],2,FALSE))),"")</f>
        <v>0</v>
      </c>
      <c r="Y16" s="52">
        <v>0</v>
      </c>
    </row>
    <row r="17" spans="2:25" ht="20.5" customHeight="1" x14ac:dyDescent="0.5">
      <c r="B17" s="29"/>
      <c r="C17" s="30"/>
      <c r="D17" s="29"/>
      <c r="E17" s="31" t="str">
        <f>_xlfn.IFNA(IF(VLOOKUP(TblTrvlDetails[[#This Row],[Location]],TblDom[],2,FALSE)&lt;&gt;"International","D",IF(VLOOKUP(TblTrvlDetails[[#This Row],[Location]],TblDom[],2,FALSE)="International","I","")),"")</f>
        <v/>
      </c>
      <c r="F1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7" s="32"/>
      <c r="H17" s="33">
        <v>0</v>
      </c>
      <c r="I17" s="33">
        <v>0</v>
      </c>
      <c r="J17" s="33">
        <v>0</v>
      </c>
      <c r="K17" s="33">
        <v>0</v>
      </c>
      <c r="L1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4"/>
      <c r="N17" s="34"/>
      <c r="O17" s="30"/>
      <c r="P17" s="34"/>
      <c r="Q17" s="34"/>
      <c r="R17" s="34"/>
      <c r="S17" s="33">
        <f>IF(ISBLANK(TblTrvlDetails[[#This Row],[Location]]),0,IF(TblTrvlDetails[[#This Row],[D/I]]="I",VLOOKUP(TblTrvlDetails[[#This Row],[Location]],TblDom[],3,FALSE),VLOOKUP(TblTrvlDetails[[#This Row],[Location]],TblDom[],2,FALSE)))</f>
        <v>0</v>
      </c>
      <c r="T17"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35">
        <f>IFERROR(SUM(L17:N17,P17:R17,(TblTrvlDetails[[#This Row],[Miles*]]*VLOOKUP("Car Mileage",TblTransport[#All],2,FALSE))),"")</f>
        <v>0</v>
      </c>
      <c r="Y17" s="52">
        <v>0</v>
      </c>
    </row>
    <row r="18" spans="2:25" ht="20.5" customHeight="1" x14ac:dyDescent="0.5">
      <c r="B18" s="29"/>
      <c r="C18" s="30"/>
      <c r="D18" s="29"/>
      <c r="E18" s="31" t="str">
        <f>_xlfn.IFNA(IF(VLOOKUP(TblTrvlDetails[[#This Row],[Location]],TblDom[],2,FALSE)&lt;&gt;"International","D",IF(VLOOKUP(TblTrvlDetails[[#This Row],[Location]],TblDom[],2,FALSE)="International","I","")),"")</f>
        <v/>
      </c>
      <c r="F1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8" s="32"/>
      <c r="H18" s="33">
        <v>0</v>
      </c>
      <c r="I18" s="33">
        <v>0</v>
      </c>
      <c r="J18" s="33">
        <v>0</v>
      </c>
      <c r="K18" s="33">
        <v>0</v>
      </c>
      <c r="L1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4"/>
      <c r="N18" s="34"/>
      <c r="O18" s="30"/>
      <c r="P18" s="34"/>
      <c r="Q18" s="34"/>
      <c r="R18" s="34"/>
      <c r="S18" s="33">
        <f>IF(ISBLANK(TblTrvlDetails[[#This Row],[Location]]),0,IF(TblTrvlDetails[[#This Row],[D/I]]="I",VLOOKUP(TblTrvlDetails[[#This Row],[Location]],TblDom[],3,FALSE),VLOOKUP(TblTrvlDetails[[#This Row],[Location]],TblDom[],2,FALSE)))</f>
        <v>0</v>
      </c>
      <c r="T18"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35">
        <f>IFERROR(SUM(L18:N18,P18:R18,(TblTrvlDetails[[#This Row],[Miles*]]*VLOOKUP("Car Mileage",TblTransport[#All],2,FALSE))),"")</f>
        <v>0</v>
      </c>
      <c r="Y18" s="52">
        <v>0</v>
      </c>
    </row>
    <row r="19" spans="2:25" ht="20.5" customHeight="1" x14ac:dyDescent="0.5">
      <c r="B19" s="29"/>
      <c r="C19" s="30"/>
      <c r="D19" s="29"/>
      <c r="E19" s="31" t="str">
        <f>_xlfn.IFNA(IF(VLOOKUP(TblTrvlDetails[[#This Row],[Location]],TblDom[],2,FALSE)&lt;&gt;"International","D",IF(VLOOKUP(TblTrvlDetails[[#This Row],[Location]],TblDom[],2,FALSE)="International","I","")),"")</f>
        <v/>
      </c>
      <c r="F1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9" s="32"/>
      <c r="H19" s="33">
        <v>0</v>
      </c>
      <c r="I19" s="33">
        <v>0</v>
      </c>
      <c r="J19" s="33">
        <v>0</v>
      </c>
      <c r="K19" s="33">
        <v>0</v>
      </c>
      <c r="L1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4"/>
      <c r="N19" s="34"/>
      <c r="O19" s="30"/>
      <c r="P19" s="34"/>
      <c r="Q19" s="34"/>
      <c r="R19" s="34"/>
      <c r="S19" s="33">
        <f>IF(ISBLANK(TblTrvlDetails[[#This Row],[Location]]),0,IF(TblTrvlDetails[[#This Row],[D/I]]="I",VLOOKUP(TblTrvlDetails[[#This Row],[Location]],TblDom[],3,FALSE),VLOOKUP(TblTrvlDetails[[#This Row],[Location]],TblDom[],2,FALSE)))</f>
        <v>0</v>
      </c>
      <c r="T19"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35">
        <f>IFERROR(SUM(L19:N19,P19:R19,(TblTrvlDetails[[#This Row],[Miles*]]*VLOOKUP("Car Mileage",TblTransport[#All],2,FALSE))),"")</f>
        <v>0</v>
      </c>
      <c r="Y19" s="52">
        <v>0</v>
      </c>
    </row>
    <row r="20" spans="2:25" ht="20.5" customHeight="1" x14ac:dyDescent="0.5">
      <c r="B20" s="29"/>
      <c r="C20" s="30"/>
      <c r="D20" s="29"/>
      <c r="E20" s="31" t="str">
        <f>_xlfn.IFNA(IF(VLOOKUP(TblTrvlDetails[[#This Row],[Location]],TblDom[],2,FALSE)&lt;&gt;"International","D",IF(VLOOKUP(TblTrvlDetails[[#This Row],[Location]],TblDom[],2,FALSE)="International","I","")),"")</f>
        <v/>
      </c>
      <c r="F20"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0" s="32"/>
      <c r="H20" s="33">
        <v>0</v>
      </c>
      <c r="I20" s="33">
        <v>0</v>
      </c>
      <c r="J20" s="33">
        <v>0</v>
      </c>
      <c r="K20" s="33">
        <v>0</v>
      </c>
      <c r="L20"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4"/>
      <c r="N20" s="34"/>
      <c r="O20" s="30"/>
      <c r="P20" s="34"/>
      <c r="Q20" s="34"/>
      <c r="R20" s="34"/>
      <c r="S20" s="33">
        <f>IF(ISBLANK(TblTrvlDetails[[#This Row],[Location]]),0,IF(TblTrvlDetails[[#This Row],[D/I]]="I",VLOOKUP(TblTrvlDetails[[#This Row],[Location]],TblDom[],3,FALSE),VLOOKUP(TblTrvlDetails[[#This Row],[Location]],TblDom[],2,FALSE)))</f>
        <v>0</v>
      </c>
      <c r="T20"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35">
        <f>IFERROR(SUM(L20:N20,P20:R20,(TblTrvlDetails[[#This Row],[Miles*]]*VLOOKUP("Car Mileage",TblTransport[#All],2,FALSE))),"")</f>
        <v>0</v>
      </c>
      <c r="Y20" s="52">
        <v>0</v>
      </c>
    </row>
    <row r="21" spans="2:25" ht="20.5" customHeight="1" x14ac:dyDescent="0.5">
      <c r="B21" s="29"/>
      <c r="C21" s="30"/>
      <c r="D21" s="29"/>
      <c r="E21" s="31" t="str">
        <f>_xlfn.IFNA(IF(VLOOKUP(TblTrvlDetails[[#This Row],[Location]],TblDom[],2,FALSE)&lt;&gt;"International","D",IF(VLOOKUP(TblTrvlDetails[[#This Row],[Location]],TblDom[],2,FALSE)="International","I","")),"")</f>
        <v/>
      </c>
      <c r="F21"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1" s="32"/>
      <c r="H21" s="33">
        <v>0</v>
      </c>
      <c r="I21" s="33">
        <v>0</v>
      </c>
      <c r="J21" s="33">
        <v>0</v>
      </c>
      <c r="K21" s="33">
        <v>0</v>
      </c>
      <c r="L21"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4"/>
      <c r="N21" s="34"/>
      <c r="O21" s="30"/>
      <c r="P21" s="34"/>
      <c r="Q21" s="34"/>
      <c r="R21" s="34"/>
      <c r="S21" s="33">
        <f>IF(ISBLANK(TblTrvlDetails[[#This Row],[Location]]),0,IF(TblTrvlDetails[[#This Row],[D/I]]="I",VLOOKUP(TblTrvlDetails[[#This Row],[Location]],TblDom[],3,FALSE),VLOOKUP(TblTrvlDetails[[#This Row],[Location]],TblDom[],2,FALSE)))</f>
        <v>0</v>
      </c>
      <c r="T21"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35">
        <f>IFERROR(SUM(L21:N21,P21:R21,(TblTrvlDetails[[#This Row],[Miles*]]*VLOOKUP("Car Mileage",TblTransport[#All],2,FALSE))),"")</f>
        <v>0</v>
      </c>
      <c r="Y21" s="52">
        <v>0</v>
      </c>
    </row>
    <row r="22" spans="2:25" ht="20.5" customHeight="1" x14ac:dyDescent="0.5">
      <c r="B22" s="29"/>
      <c r="C22" s="30"/>
      <c r="D22" s="29"/>
      <c r="E22" s="31" t="str">
        <f>_xlfn.IFNA(IF(VLOOKUP(TblTrvlDetails[[#This Row],[Location]],TblDom[],2,FALSE)&lt;&gt;"International","D",IF(VLOOKUP(TblTrvlDetails[[#This Row],[Location]],TblDom[],2,FALSE)="International","I","")),"")</f>
        <v/>
      </c>
      <c r="F22"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2" s="32"/>
      <c r="H22" s="33">
        <v>0</v>
      </c>
      <c r="I22" s="33">
        <v>0</v>
      </c>
      <c r="J22" s="33">
        <v>0</v>
      </c>
      <c r="K22" s="33">
        <v>0</v>
      </c>
      <c r="L22"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4"/>
      <c r="N22" s="34"/>
      <c r="O22" s="30"/>
      <c r="P22" s="34"/>
      <c r="Q22" s="34"/>
      <c r="R22" s="34"/>
      <c r="S22" s="33">
        <f>IF(ISBLANK(TblTrvlDetails[[#This Row],[Location]]),0,IF(TblTrvlDetails[[#This Row],[D/I]]="I",VLOOKUP(TblTrvlDetails[[#This Row],[Location]],TblDom[],3,FALSE),VLOOKUP(TblTrvlDetails[[#This Row],[Location]],TblDom[],2,FALSE)))</f>
        <v>0</v>
      </c>
      <c r="T22"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35">
        <f>IFERROR(SUM(L22:N22,P22:R22,(TblTrvlDetails[[#This Row],[Miles*]]*VLOOKUP("Car Mileage",TblTransport[#All],2,FALSE))),"")</f>
        <v>0</v>
      </c>
      <c r="Y22" s="52">
        <v>0</v>
      </c>
    </row>
    <row r="23" spans="2:25" ht="20.5" customHeight="1" x14ac:dyDescent="0.5">
      <c r="B23" s="29"/>
      <c r="C23" s="30"/>
      <c r="D23" s="29"/>
      <c r="E23" s="31" t="str">
        <f>_xlfn.IFNA(IF(VLOOKUP(TblTrvlDetails[[#This Row],[Location]],TblDom[],2,FALSE)&lt;&gt;"International","D",IF(VLOOKUP(TblTrvlDetails[[#This Row],[Location]],TblDom[],2,FALSE)="International","I","")),"")</f>
        <v/>
      </c>
      <c r="F23"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3" s="32"/>
      <c r="H23" s="33">
        <v>0</v>
      </c>
      <c r="I23" s="33">
        <v>0</v>
      </c>
      <c r="J23" s="33">
        <v>0</v>
      </c>
      <c r="K23" s="33">
        <v>0</v>
      </c>
      <c r="L23"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4"/>
      <c r="N23" s="34"/>
      <c r="O23" s="30"/>
      <c r="P23" s="34"/>
      <c r="Q23" s="34"/>
      <c r="R23" s="34"/>
      <c r="S23" s="33">
        <f>IF(ISBLANK(TblTrvlDetails[[#This Row],[Location]]),0,IF(TblTrvlDetails[[#This Row],[D/I]]="I",VLOOKUP(TblTrvlDetails[[#This Row],[Location]],TblDom[],3,FALSE),VLOOKUP(TblTrvlDetails[[#This Row],[Location]],TblDom[],2,FALSE)))</f>
        <v>0</v>
      </c>
      <c r="T23"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35">
        <f>IFERROR(SUM(L23:N23,P23:R23,(TblTrvlDetails[[#This Row],[Miles*]]*VLOOKUP("Car Mileage",TblTransport[#All],2,FALSE))),"")</f>
        <v>0</v>
      </c>
      <c r="Y23" s="52">
        <v>0</v>
      </c>
    </row>
    <row r="24" spans="2:25" ht="20.5" customHeight="1" x14ac:dyDescent="0.5">
      <c r="B24" s="29"/>
      <c r="C24" s="30"/>
      <c r="D24" s="29"/>
      <c r="E24" s="31" t="str">
        <f>_xlfn.IFNA(IF(VLOOKUP(TblTrvlDetails[[#This Row],[Location]],TblDom[],2,FALSE)&lt;&gt;"International","D",IF(VLOOKUP(TblTrvlDetails[[#This Row],[Location]],TblDom[],2,FALSE)="International","I","")),"")</f>
        <v/>
      </c>
      <c r="F24"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4" s="32"/>
      <c r="H24" s="33">
        <v>0</v>
      </c>
      <c r="I24" s="33">
        <v>0</v>
      </c>
      <c r="J24" s="33">
        <v>0</v>
      </c>
      <c r="K24" s="33">
        <v>0</v>
      </c>
      <c r="L24"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4"/>
      <c r="N24" s="34"/>
      <c r="O24" s="30"/>
      <c r="P24" s="34"/>
      <c r="Q24" s="34"/>
      <c r="R24" s="34"/>
      <c r="S24" s="33">
        <f>IF(ISBLANK(TblTrvlDetails[[#This Row],[Location]]),0,IF(TblTrvlDetails[[#This Row],[D/I]]="I",VLOOKUP(TblTrvlDetails[[#This Row],[Location]],TblDom[],3,FALSE),VLOOKUP(TblTrvlDetails[[#This Row],[Location]],TblDom[],2,FALSE)))</f>
        <v>0</v>
      </c>
      <c r="T24"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35">
        <f>IFERROR(SUM(L24:N24,P24:R24,(TblTrvlDetails[[#This Row],[Miles*]]*VLOOKUP("Car Mileage",TblTransport[#All],2,FALSE))),"")</f>
        <v>0</v>
      </c>
      <c r="Y24" s="52">
        <v>0</v>
      </c>
    </row>
    <row r="25" spans="2:25" ht="20.5" customHeight="1" x14ac:dyDescent="0.5">
      <c r="B25" s="29"/>
      <c r="C25" s="30"/>
      <c r="D25" s="29"/>
      <c r="E25" s="31" t="str">
        <f>_xlfn.IFNA(IF(VLOOKUP(TblTrvlDetails[[#This Row],[Location]],TblDom[],2,FALSE)&lt;&gt;"International","D",IF(VLOOKUP(TblTrvlDetails[[#This Row],[Location]],TblDom[],2,FALSE)="International","I","")),"")</f>
        <v/>
      </c>
      <c r="F2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5" s="32"/>
      <c r="H25" s="33">
        <v>0</v>
      </c>
      <c r="I25" s="33">
        <v>0</v>
      </c>
      <c r="J25" s="33">
        <v>0</v>
      </c>
      <c r="K25" s="33">
        <v>0</v>
      </c>
      <c r="L2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4"/>
      <c r="N25" s="34"/>
      <c r="O25" s="30"/>
      <c r="P25" s="34"/>
      <c r="Q25" s="34"/>
      <c r="R25" s="34"/>
      <c r="S25" s="33">
        <f>IF(ISBLANK(TblTrvlDetails[[#This Row],[Location]]),0,IF(TblTrvlDetails[[#This Row],[D/I]]="I",VLOOKUP(TblTrvlDetails[[#This Row],[Location]],TblDom[],3,FALSE),VLOOKUP(TblTrvlDetails[[#This Row],[Location]],TblDom[],2,FALSE)))</f>
        <v>0</v>
      </c>
      <c r="T25"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35">
        <f>IFERROR(SUM(L25:N25,P25:R25,(TblTrvlDetails[[#This Row],[Miles*]]*VLOOKUP("Car Mileage",TblTransport[#All],2,FALSE))),"")</f>
        <v>0</v>
      </c>
      <c r="Y25" s="52">
        <v>0</v>
      </c>
    </row>
    <row r="26" spans="2:25" ht="20.5" customHeight="1" x14ac:dyDescent="0.5">
      <c r="B26" s="29"/>
      <c r="C26" s="30"/>
      <c r="D26" s="29"/>
      <c r="E26" s="31" t="str">
        <f>_xlfn.IFNA(IF(VLOOKUP(TblTrvlDetails[[#This Row],[Location]],TblDom[],2,FALSE)&lt;&gt;"International","D",IF(VLOOKUP(TblTrvlDetails[[#This Row],[Location]],TblDom[],2,FALSE)="International","I","")),"")</f>
        <v/>
      </c>
      <c r="F2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6" s="32"/>
      <c r="H26" s="33">
        <v>0</v>
      </c>
      <c r="I26" s="33">
        <v>0</v>
      </c>
      <c r="J26" s="33">
        <v>0</v>
      </c>
      <c r="K26" s="33">
        <v>0</v>
      </c>
      <c r="L2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4"/>
      <c r="N26" s="34"/>
      <c r="O26" s="30"/>
      <c r="P26" s="34"/>
      <c r="Q26" s="34"/>
      <c r="R26" s="34"/>
      <c r="S26" s="33">
        <f>IF(ISBLANK(TblTrvlDetails[[#This Row],[Location]]),0,IF(TblTrvlDetails[[#This Row],[D/I]]="I",VLOOKUP(TblTrvlDetails[[#This Row],[Location]],TblDom[],3,FALSE),VLOOKUP(TblTrvlDetails[[#This Row],[Location]],TblDom[],2,FALSE)))</f>
        <v>0</v>
      </c>
      <c r="T26"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35">
        <f>IFERROR(SUM(L26:N26,P26:R26,(TblTrvlDetails[[#This Row],[Miles*]]*VLOOKUP("Car Mileage",TblTransport[#All],2,FALSE))),"")</f>
        <v>0</v>
      </c>
      <c r="Y26" s="52">
        <v>0</v>
      </c>
    </row>
    <row r="27" spans="2:25" ht="20.5" customHeight="1" x14ac:dyDescent="0.5">
      <c r="B27" s="29"/>
      <c r="C27" s="30"/>
      <c r="D27" s="29"/>
      <c r="E27" s="31" t="str">
        <f>_xlfn.IFNA(IF(VLOOKUP(TblTrvlDetails[[#This Row],[Location]],TblDom[],2,FALSE)&lt;&gt;"International","D",IF(VLOOKUP(TblTrvlDetails[[#This Row],[Location]],TblDom[],2,FALSE)="International","I","")),"")</f>
        <v/>
      </c>
      <c r="F2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7" s="32"/>
      <c r="H27" s="33">
        <v>0</v>
      </c>
      <c r="I27" s="33">
        <v>0</v>
      </c>
      <c r="J27" s="33">
        <v>0</v>
      </c>
      <c r="K27" s="33">
        <v>0</v>
      </c>
      <c r="L2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4"/>
      <c r="N27" s="34"/>
      <c r="O27" s="30"/>
      <c r="P27" s="34"/>
      <c r="Q27" s="34"/>
      <c r="R27" s="34"/>
      <c r="S27" s="33">
        <f>IF(ISBLANK(TblTrvlDetails[[#This Row],[Location]]),0,IF(TblTrvlDetails[[#This Row],[D/I]]="I",VLOOKUP(TblTrvlDetails[[#This Row],[Location]],TblDom[],3,FALSE),VLOOKUP(TblTrvlDetails[[#This Row],[Location]],TblDom[],2,FALSE)))</f>
        <v>0</v>
      </c>
      <c r="T27"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35">
        <f>IFERROR(SUM(L27:N27,P27:R27,(TblTrvlDetails[[#This Row],[Miles*]]*VLOOKUP("Car Mileage",TblTransport[#All],2,FALSE))),"")</f>
        <v>0</v>
      </c>
      <c r="Y27" s="52">
        <v>0</v>
      </c>
    </row>
    <row r="28" spans="2:25" ht="20.5" customHeight="1" x14ac:dyDescent="0.5">
      <c r="B28" s="29"/>
      <c r="C28" s="30"/>
      <c r="D28" s="29"/>
      <c r="E28" s="31" t="str">
        <f>_xlfn.IFNA(IF(VLOOKUP(TblTrvlDetails[[#This Row],[Location]],TblDom[],2,FALSE)&lt;&gt;"International","D",IF(VLOOKUP(TblTrvlDetails[[#This Row],[Location]],TblDom[],2,FALSE)="International","I","")),"")</f>
        <v/>
      </c>
      <c r="F2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32"/>
      <c r="H28" s="33">
        <v>0</v>
      </c>
      <c r="I28" s="33">
        <v>0</v>
      </c>
      <c r="J28" s="33">
        <v>0</v>
      </c>
      <c r="K28" s="33">
        <v>0</v>
      </c>
      <c r="L2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4"/>
      <c r="N28" s="34"/>
      <c r="O28" s="30"/>
      <c r="P28" s="34"/>
      <c r="Q28" s="34"/>
      <c r="R28" s="34"/>
      <c r="S28" s="33">
        <f>IF(ISBLANK(TblTrvlDetails[[#This Row],[Location]]),0,IF(TblTrvlDetails[[#This Row],[D/I]]="I",VLOOKUP(TblTrvlDetails[[#This Row],[Location]],TblDom[],3,FALSE),VLOOKUP(TblTrvlDetails[[#This Row],[Location]],TblDom[],2,FALSE)))</f>
        <v>0</v>
      </c>
      <c r="T28"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35">
        <f>IFERROR(SUM(L28:N28,P28:R28,(TblTrvlDetails[[#This Row],[Miles*]]*VLOOKUP("Car Mileage",TblTransport[#All],2,FALSE))),"")</f>
        <v>0</v>
      </c>
      <c r="Y28" s="52">
        <v>0</v>
      </c>
    </row>
    <row r="29" spans="2:25" ht="20.5" customHeight="1" x14ac:dyDescent="0.5">
      <c r="B29" s="29"/>
      <c r="C29" s="30"/>
      <c r="D29" s="29"/>
      <c r="E29" s="31" t="str">
        <f>_xlfn.IFNA(IF(VLOOKUP(TblTrvlDetails[[#This Row],[Location]],TblDom[],2,FALSE)&lt;&gt;"International","D",IF(VLOOKUP(TblTrvlDetails[[#This Row],[Location]],TblDom[],2,FALSE)="International","I","")),"")</f>
        <v/>
      </c>
      <c r="F2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32"/>
      <c r="H29" s="33">
        <v>0</v>
      </c>
      <c r="I29" s="33">
        <v>0</v>
      </c>
      <c r="J29" s="33">
        <v>0</v>
      </c>
      <c r="K29" s="33">
        <v>0</v>
      </c>
      <c r="L2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4"/>
      <c r="N29" s="34"/>
      <c r="O29" s="30"/>
      <c r="P29" s="34"/>
      <c r="Q29" s="34"/>
      <c r="R29" s="34"/>
      <c r="S29" s="33">
        <f>IF(ISBLANK(TblTrvlDetails[[#This Row],[Location]]),0,IF(TblTrvlDetails[[#This Row],[D/I]]="I",VLOOKUP(TblTrvlDetails[[#This Row],[Location]],TblDom[],3,FALSE),VLOOKUP(TblTrvlDetails[[#This Row],[Location]],TblDom[],2,FALSE)))</f>
        <v>0</v>
      </c>
      <c r="T29" s="5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5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5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35">
        <f>IFERROR(SUM(L29:N29,P29:R29,(TblTrvlDetails[[#This Row],[Miles*]]*VLOOKUP("Car Mileage",TblTransport[#All],2,FALSE))),"")</f>
        <v>0</v>
      </c>
      <c r="Y29" s="52">
        <v>0</v>
      </c>
    </row>
  </sheetData>
  <sheetProtection sheet="1" objects="1" scenarios="1"/>
  <mergeCells count="15">
    <mergeCell ref="Q10:R11"/>
    <mergeCell ref="X10:Y11"/>
    <mergeCell ref="F11:P11"/>
    <mergeCell ref="F7:H8"/>
    <mergeCell ref="F9:H9"/>
    <mergeCell ref="J1:Y9"/>
    <mergeCell ref="A3:A4"/>
    <mergeCell ref="F10:I10"/>
    <mergeCell ref="F6:I6"/>
    <mergeCell ref="I13:K13"/>
    <mergeCell ref="C3:D3"/>
    <mergeCell ref="C4:D4"/>
    <mergeCell ref="G3:H3"/>
    <mergeCell ref="G5:H5"/>
    <mergeCell ref="G4:H4"/>
  </mergeCells>
  <phoneticPr fontId="10" type="noConversion"/>
  <dataValidations count="1">
    <dataValidation type="list" allowBlank="1" showInputMessage="1" showErrorMessage="1" sqref="B15:B29" xr:uid="{F15AC928-CC7A-4E74-B9C1-4B01E9C723CE}">
      <formula1>$B$7:$B$11</formula1>
    </dataValidation>
  </dataValidations>
  <hyperlinks>
    <hyperlink ref="F7:H8" r:id="rId1" display="*Look up your continental US per diem rates by going to the GSA website and entering the city &amp; state." xr:uid="{AA1B15DE-0904-4770-9F98-9A81B8B89389}"/>
    <hyperlink ref="F9:H9" r:id="rId2" display="**For Alaska/Hawaii/US territories, look up your per diem rates by going to the DoD website and searching under OCONUS." xr:uid="{7F71151A-50D2-476F-AE40-181B963A2CF2}"/>
    <hyperlink ref="F10:I10" r:id="rId3" display="*For international rates, visit the US Department of State website." xr:uid="{F9B09C9E-1283-4C6E-95A5-51BE0C66F52D}"/>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legacyDrawingHF r:id="rId5"/>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xr:uid="{0ACE33F9-43E9-4BFC-9DCA-CDC786D70A66}">
          <x14:formula1>
            <xm:f>Data!$P$4:$P$9</xm:f>
          </x14:formula1>
          <xm:sqref>C7:C11</xm:sqref>
        </x14:dataValidation>
        <x14:dataValidation type="list" allowBlank="1" showInputMessage="1" showErrorMessage="1" xr:uid="{E0108D65-8053-483B-9BF2-E01394D20001}">
          <x14:formula1>
            <xm:f>Data!$AA$4:$AA$6</xm:f>
          </x14:formula1>
          <xm:sqref>C15:C29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1989-85AE-4CF6-ACF1-6FEBDF3930C4}">
  <sheetPr>
    <tabColor theme="9" tint="0.59999389629810485"/>
  </sheetPr>
  <dimension ref="A2:B25"/>
  <sheetViews>
    <sheetView showGridLines="0" workbookViewId="0">
      <selection activeCell="B20" sqref="B20"/>
    </sheetView>
  </sheetViews>
  <sheetFormatPr defaultRowHeight="14.35" x14ac:dyDescent="0.5"/>
  <cols>
    <col min="2" max="2" width="127.46875" customWidth="1"/>
  </cols>
  <sheetData>
    <row r="2" spans="1:2" ht="18" x14ac:dyDescent="0.6">
      <c r="B2" s="2" t="s">
        <v>81</v>
      </c>
    </row>
    <row r="3" spans="1:2" ht="16" customHeight="1" x14ac:dyDescent="0.5">
      <c r="B3" s="72" t="s">
        <v>80</v>
      </c>
    </row>
    <row r="4" spans="1:2" x14ac:dyDescent="0.5">
      <c r="A4" s="73"/>
      <c r="B4" s="73"/>
    </row>
    <row r="5" spans="1:2" x14ac:dyDescent="0.5">
      <c r="A5" s="73">
        <v>1</v>
      </c>
      <c r="B5" s="74" t="s">
        <v>64</v>
      </c>
    </row>
    <row r="6" spans="1:2" x14ac:dyDescent="0.5">
      <c r="A6" s="73">
        <v>2</v>
      </c>
      <c r="B6" s="74" t="s">
        <v>65</v>
      </c>
    </row>
    <row r="7" spans="1:2" x14ac:dyDescent="0.5">
      <c r="A7" s="73">
        <v>3</v>
      </c>
      <c r="B7" s="74" t="s">
        <v>66</v>
      </c>
    </row>
    <row r="8" spans="1:2" ht="28.7" x14ac:dyDescent="0.5">
      <c r="A8" s="73">
        <v>4</v>
      </c>
      <c r="B8" s="75" t="s">
        <v>67</v>
      </c>
    </row>
    <row r="9" spans="1:2" x14ac:dyDescent="0.5">
      <c r="A9" s="73">
        <v>5</v>
      </c>
      <c r="B9" s="76" t="s">
        <v>68</v>
      </c>
    </row>
    <row r="10" spans="1:2" x14ac:dyDescent="0.5">
      <c r="A10" s="73">
        <v>6</v>
      </c>
      <c r="B10" s="77" t="s">
        <v>69</v>
      </c>
    </row>
    <row r="11" spans="1:2" x14ac:dyDescent="0.5">
      <c r="A11" s="73">
        <v>7</v>
      </c>
      <c r="B11" s="78" t="s">
        <v>70</v>
      </c>
    </row>
    <row r="12" spans="1:2" ht="28.7" x14ac:dyDescent="0.5">
      <c r="A12" s="73">
        <v>8</v>
      </c>
      <c r="B12" s="78" t="s">
        <v>71</v>
      </c>
    </row>
    <row r="13" spans="1:2" x14ac:dyDescent="0.5">
      <c r="A13" s="73">
        <v>9</v>
      </c>
      <c r="B13" s="78" t="s">
        <v>72</v>
      </c>
    </row>
    <row r="14" spans="1:2" x14ac:dyDescent="0.5">
      <c r="A14" s="73">
        <v>10</v>
      </c>
      <c r="B14" s="78" t="s">
        <v>73</v>
      </c>
    </row>
    <row r="15" spans="1:2" ht="43" x14ac:dyDescent="0.5">
      <c r="A15" s="73">
        <v>11</v>
      </c>
      <c r="B15" s="78" t="s">
        <v>74</v>
      </c>
    </row>
    <row r="16" spans="1:2" x14ac:dyDescent="0.5">
      <c r="A16" s="73">
        <v>12</v>
      </c>
      <c r="B16" s="78" t="s">
        <v>75</v>
      </c>
    </row>
    <row r="17" spans="1:2" x14ac:dyDescent="0.5">
      <c r="A17" s="73">
        <v>13</v>
      </c>
      <c r="B17" s="78" t="s">
        <v>78</v>
      </c>
    </row>
    <row r="18" spans="1:2" x14ac:dyDescent="0.5">
      <c r="A18" s="73">
        <v>14</v>
      </c>
      <c r="B18" s="78" t="s">
        <v>76</v>
      </c>
    </row>
    <row r="19" spans="1:2" x14ac:dyDescent="0.5">
      <c r="A19" s="73">
        <v>15</v>
      </c>
      <c r="B19" s="78" t="s">
        <v>77</v>
      </c>
    </row>
    <row r="20" spans="1:2" x14ac:dyDescent="0.5">
      <c r="A20" s="73">
        <v>16</v>
      </c>
      <c r="B20" s="78" t="s">
        <v>84</v>
      </c>
    </row>
    <row r="21" spans="1:2" x14ac:dyDescent="0.5">
      <c r="A21" s="73">
        <v>17</v>
      </c>
      <c r="B21" s="78" t="s">
        <v>85</v>
      </c>
    </row>
    <row r="22" spans="1:2" x14ac:dyDescent="0.5">
      <c r="A22" s="73"/>
    </row>
    <row r="23" spans="1:2" x14ac:dyDescent="0.5">
      <c r="A23" s="73"/>
      <c r="B23" s="72" t="s">
        <v>63</v>
      </c>
    </row>
    <row r="24" spans="1:2" x14ac:dyDescent="0.5">
      <c r="A24" s="73"/>
    </row>
    <row r="25" spans="1:2" x14ac:dyDescent="0.5">
      <c r="A25" s="73"/>
    </row>
  </sheetData>
  <sheetProtection sheet="1" objects="1" scenarios="1"/>
  <hyperlinks>
    <hyperlink ref="B23" r:id="rId1" display="For conversion rates, refer to OANDA Currency. Converter." xr:uid="{FD953AAB-A370-4872-8A21-AB123560FC52}"/>
    <hyperlink ref="B8" r:id="rId2" xr:uid="{4B3B0177-ED34-469C-843C-7C9DB96B508E}"/>
    <hyperlink ref="B9" r:id="rId3" xr:uid="{3193AD67-3750-4772-B502-7BB2A4D0D3C2}"/>
    <hyperlink ref="B10" r:id="rId4" display="5  Search the Dept of State site for the international M&amp;IE per diem rates. Enter the resulting value in column 3 of the Location table." xr:uid="{07168F88-586E-4847-ABEB-4F5E3C836C98}"/>
    <hyperlink ref="B3" r:id="rId5" xr:uid="{A1BF12FF-B12C-4A72-A2EF-D2735E1E00E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5" sqref="B5"/>
    </sheetView>
  </sheetViews>
  <sheetFormatPr defaultRowHeight="14.35" x14ac:dyDescent="0.5"/>
  <cols>
    <col min="1" max="1" width="9.17578125" customWidth="1"/>
    <col min="2" max="2" width="49.8203125" customWidth="1"/>
    <col min="3" max="3" width="10.46875" bestFit="1" customWidth="1"/>
  </cols>
  <sheetData>
    <row r="1" spans="1:3" x14ac:dyDescent="0.5">
      <c r="A1" s="62" t="s">
        <v>47</v>
      </c>
      <c r="B1" s="63" t="s">
        <v>50</v>
      </c>
      <c r="C1" s="57" t="s">
        <v>51</v>
      </c>
    </row>
    <row r="2" spans="1:3" x14ac:dyDescent="0.5">
      <c r="A2" s="59">
        <v>1</v>
      </c>
      <c r="B2" s="58" t="s">
        <v>48</v>
      </c>
      <c r="C2" s="61">
        <v>45236</v>
      </c>
    </row>
    <row r="3" spans="1:3" x14ac:dyDescent="0.5">
      <c r="A3" s="59">
        <v>2</v>
      </c>
      <c r="B3" s="58" t="s">
        <v>49</v>
      </c>
      <c r="C3" s="61">
        <v>45243</v>
      </c>
    </row>
    <row r="4" spans="1:3" x14ac:dyDescent="0.5">
      <c r="A4" s="59">
        <v>3</v>
      </c>
      <c r="B4" s="58" t="s">
        <v>52</v>
      </c>
      <c r="C4" s="61">
        <v>45271</v>
      </c>
    </row>
    <row r="5" spans="1:3" x14ac:dyDescent="0.5">
      <c r="A5" s="59">
        <v>4</v>
      </c>
      <c r="B5" s="58" t="s">
        <v>53</v>
      </c>
      <c r="C5" s="61">
        <v>45280</v>
      </c>
    </row>
    <row r="6" spans="1:3" x14ac:dyDescent="0.5">
      <c r="A6" s="59"/>
      <c r="B6" s="58"/>
      <c r="C6" s="60"/>
    </row>
    <row r="7" spans="1:3" x14ac:dyDescent="0.5">
      <c r="A7" s="59"/>
      <c r="B7" s="58"/>
      <c r="C7" s="60"/>
    </row>
    <row r="8" spans="1:3" x14ac:dyDescent="0.5">
      <c r="A8" s="59"/>
      <c r="B8" s="58"/>
      <c r="C8" s="60"/>
    </row>
    <row r="9" spans="1:3" x14ac:dyDescent="0.5">
      <c r="A9" s="59"/>
      <c r="B9" s="58"/>
      <c r="C9" s="60"/>
    </row>
    <row r="10" spans="1:3" x14ac:dyDescent="0.5">
      <c r="A10" s="59"/>
      <c r="B10" s="58"/>
      <c r="C10" s="60"/>
    </row>
    <row r="11" spans="1:3" x14ac:dyDescent="0.5">
      <c r="A11" s="59"/>
      <c r="B11" s="58"/>
      <c r="C11" s="60"/>
    </row>
    <row r="12" spans="1:3" x14ac:dyDescent="0.5">
      <c r="A12" s="59"/>
      <c r="B12" s="58"/>
      <c r="C12" s="60"/>
    </row>
    <row r="13" spans="1:3" x14ac:dyDescent="0.5">
      <c r="A13" s="59"/>
      <c r="B13" s="58"/>
      <c r="C13" s="60"/>
    </row>
    <row r="14" spans="1:3" x14ac:dyDescent="0.5">
      <c r="A14" s="56"/>
      <c r="B14" s="64"/>
      <c r="C14" s="55"/>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Y6" sqref="Y6"/>
    </sheetView>
  </sheetViews>
  <sheetFormatPr defaultRowHeight="14.35" x14ac:dyDescent="0.5"/>
  <cols>
    <col min="1" max="1" width="11.703125" hidden="1" customWidth="1"/>
    <col min="2" max="3" width="0" hidden="1" customWidth="1"/>
    <col min="4" max="4" width="13.64453125" style="24" customWidth="1"/>
    <col min="5" max="7" width="13.29296875" customWidth="1"/>
    <col min="8" max="8" width="13.87890625" customWidth="1"/>
    <col min="10" max="14" width="14.3515625" hidden="1" customWidth="1"/>
    <col min="24" max="24" width="15.8203125" customWidth="1"/>
    <col min="25" max="25" width="10.29296875" customWidth="1"/>
    <col min="27" max="27" width="22.05859375" customWidth="1"/>
  </cols>
  <sheetData>
    <row r="1" spans="1:27" ht="15.7" x14ac:dyDescent="0.55000000000000004">
      <c r="D1" s="25" t="s">
        <v>23</v>
      </c>
      <c r="P1" s="1" t="s">
        <v>24</v>
      </c>
      <c r="X1" t="s">
        <v>27</v>
      </c>
    </row>
    <row r="3" spans="1:27" x14ac:dyDescent="0.5">
      <c r="A3" s="3" t="s">
        <v>14</v>
      </c>
      <c r="D3" s="22"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X3" t="s">
        <v>28</v>
      </c>
      <c r="Y3" t="s">
        <v>32</v>
      </c>
      <c r="AA3" t="s">
        <v>16</v>
      </c>
    </row>
    <row r="4" spans="1:27" x14ac:dyDescent="0.5">
      <c r="A4" s="3">
        <v>59</v>
      </c>
      <c r="D4" s="23" t="s">
        <v>13</v>
      </c>
      <c r="E4" s="11">
        <v>0.15</v>
      </c>
      <c r="F4" s="11">
        <v>0.25</v>
      </c>
      <c r="G4" s="11">
        <v>0.4</v>
      </c>
      <c r="H4" s="12">
        <v>0.2</v>
      </c>
      <c r="J4" s="4"/>
      <c r="K4" s="7">
        <v>0.15</v>
      </c>
      <c r="L4" s="7">
        <v>0.25</v>
      </c>
      <c r="M4" s="7">
        <v>0.4</v>
      </c>
      <c r="N4" s="7">
        <v>0.2</v>
      </c>
      <c r="P4" s="3">
        <v>59</v>
      </c>
      <c r="Q4" s="19">
        <v>13</v>
      </c>
      <c r="R4" s="19">
        <v>15</v>
      </c>
      <c r="S4" s="19">
        <v>26</v>
      </c>
      <c r="T4" s="19">
        <v>5</v>
      </c>
      <c r="U4" s="19">
        <v>44.25</v>
      </c>
      <c r="X4" t="s">
        <v>29</v>
      </c>
      <c r="AA4" t="s">
        <v>9</v>
      </c>
    </row>
    <row r="5" spans="1:27" x14ac:dyDescent="0.5">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20">
        <v>48</v>
      </c>
      <c r="X5" t="s">
        <v>30</v>
      </c>
      <c r="AA5" t="s">
        <v>10</v>
      </c>
    </row>
    <row r="6" spans="1:27" x14ac:dyDescent="0.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69</v>
      </c>
      <c r="Q6" s="19">
        <v>16</v>
      </c>
      <c r="R6" s="19">
        <v>17</v>
      </c>
      <c r="S6" s="19">
        <v>31</v>
      </c>
      <c r="T6" s="19">
        <v>5</v>
      </c>
      <c r="U6" s="19">
        <v>51.75</v>
      </c>
      <c r="X6" t="s">
        <v>31</v>
      </c>
      <c r="Y6">
        <v>0.67</v>
      </c>
      <c r="AA6" t="s">
        <v>34</v>
      </c>
    </row>
    <row r="7" spans="1:27" x14ac:dyDescent="0.5">
      <c r="A7" s="3">
        <v>74</v>
      </c>
      <c r="D7" s="13">
        <v>3</v>
      </c>
      <c r="E7" s="14">
        <v>0</v>
      </c>
      <c r="F7" s="14">
        <v>1</v>
      </c>
      <c r="G7" s="14">
        <v>1</v>
      </c>
      <c r="H7" s="15">
        <v>1</v>
      </c>
      <c r="J7" s="5">
        <v>3</v>
      </c>
      <c r="K7" s="8">
        <f t="shared" si="0"/>
        <v>0</v>
      </c>
      <c r="L7" s="6">
        <f t="shared" si="1"/>
        <v>1</v>
      </c>
      <c r="M7" s="6">
        <f t="shared" si="2"/>
        <v>1</v>
      </c>
      <c r="N7" s="6">
        <f t="shared" si="3"/>
        <v>1</v>
      </c>
      <c r="P7" s="3">
        <v>74</v>
      </c>
      <c r="Q7" s="20">
        <v>17</v>
      </c>
      <c r="R7" s="20">
        <v>18</v>
      </c>
      <c r="S7" s="20">
        <v>34</v>
      </c>
      <c r="T7" s="20">
        <v>5</v>
      </c>
      <c r="U7" s="20">
        <v>55.5</v>
      </c>
    </row>
    <row r="8" spans="1:27" x14ac:dyDescent="0.5">
      <c r="A8" s="3">
        <v>79</v>
      </c>
      <c r="D8" s="13">
        <v>4</v>
      </c>
      <c r="E8" s="14">
        <v>1</v>
      </c>
      <c r="F8" s="14">
        <v>1</v>
      </c>
      <c r="G8" s="14">
        <v>1</v>
      </c>
      <c r="H8" s="15">
        <v>1</v>
      </c>
      <c r="J8" s="5">
        <v>4</v>
      </c>
      <c r="K8" s="8">
        <f t="shared" si="0"/>
        <v>1</v>
      </c>
      <c r="L8" s="6">
        <f t="shared" si="1"/>
        <v>1</v>
      </c>
      <c r="M8" s="6">
        <f t="shared" si="2"/>
        <v>2</v>
      </c>
      <c r="N8" s="6">
        <f t="shared" si="3"/>
        <v>1</v>
      </c>
      <c r="P8" s="3">
        <v>79</v>
      </c>
      <c r="Q8" s="19">
        <v>18</v>
      </c>
      <c r="R8" s="19">
        <v>20</v>
      </c>
      <c r="S8" s="19">
        <v>36</v>
      </c>
      <c r="T8" s="19">
        <v>5</v>
      </c>
      <c r="U8" s="19">
        <v>59.25</v>
      </c>
    </row>
    <row r="9" spans="1:27" x14ac:dyDescent="0.5">
      <c r="D9" s="13">
        <v>5</v>
      </c>
      <c r="E9" s="14">
        <v>1</v>
      </c>
      <c r="F9" s="14">
        <v>1</v>
      </c>
      <c r="G9" s="14">
        <v>2</v>
      </c>
      <c r="H9" s="15">
        <v>1</v>
      </c>
      <c r="J9" s="5">
        <v>5</v>
      </c>
      <c r="K9" s="8">
        <f t="shared" si="0"/>
        <v>1</v>
      </c>
      <c r="L9" s="6">
        <f t="shared" si="1"/>
        <v>1</v>
      </c>
      <c r="M9" s="6">
        <f t="shared" si="2"/>
        <v>2</v>
      </c>
      <c r="N9" s="6">
        <f t="shared" si="3"/>
        <v>1</v>
      </c>
      <c r="P9" s="3" t="s">
        <v>17</v>
      </c>
      <c r="Q9" s="3"/>
      <c r="R9" s="3"/>
      <c r="S9" s="3"/>
      <c r="T9" s="3"/>
      <c r="U9" s="3"/>
    </row>
    <row r="10" spans="1:27" x14ac:dyDescent="0.5">
      <c r="D10" s="13">
        <v>6</v>
      </c>
      <c r="E10" s="14">
        <v>1</v>
      </c>
      <c r="F10" s="14">
        <v>2</v>
      </c>
      <c r="G10" s="14">
        <v>2</v>
      </c>
      <c r="H10" s="15">
        <v>1</v>
      </c>
      <c r="J10" s="5">
        <v>6</v>
      </c>
      <c r="K10" s="8">
        <f t="shared" si="0"/>
        <v>1</v>
      </c>
      <c r="L10" s="6">
        <f t="shared" si="1"/>
        <v>2</v>
      </c>
      <c r="M10" s="6">
        <f t="shared" si="2"/>
        <v>2</v>
      </c>
      <c r="N10" s="6">
        <f t="shared" si="3"/>
        <v>1</v>
      </c>
    </row>
    <row r="11" spans="1:27" x14ac:dyDescent="0.5">
      <c r="D11" s="13">
        <v>7</v>
      </c>
      <c r="E11" s="14">
        <v>1</v>
      </c>
      <c r="F11" s="14">
        <v>2</v>
      </c>
      <c r="G11" s="14">
        <v>3</v>
      </c>
      <c r="H11" s="15">
        <v>1</v>
      </c>
      <c r="J11" s="5">
        <v>7</v>
      </c>
      <c r="K11" s="8">
        <f t="shared" si="0"/>
        <v>1</v>
      </c>
      <c r="L11" s="6">
        <f t="shared" si="1"/>
        <v>2</v>
      </c>
      <c r="M11" s="6">
        <f t="shared" si="2"/>
        <v>3</v>
      </c>
      <c r="N11" s="6">
        <f t="shared" si="3"/>
        <v>1</v>
      </c>
    </row>
    <row r="12" spans="1:27" x14ac:dyDescent="0.5">
      <c r="D12" s="13">
        <v>8</v>
      </c>
      <c r="E12" s="14">
        <v>1</v>
      </c>
      <c r="F12" s="14">
        <v>2</v>
      </c>
      <c r="G12" s="14">
        <v>3</v>
      </c>
      <c r="H12" s="15">
        <v>2</v>
      </c>
      <c r="J12" s="5">
        <v>8</v>
      </c>
      <c r="K12" s="8">
        <f t="shared" si="0"/>
        <v>1</v>
      </c>
      <c r="L12" s="6">
        <f t="shared" si="1"/>
        <v>2</v>
      </c>
      <c r="M12" s="6">
        <f t="shared" si="2"/>
        <v>3</v>
      </c>
      <c r="N12" s="6">
        <f t="shared" si="3"/>
        <v>2</v>
      </c>
    </row>
    <row r="13" spans="1:27" x14ac:dyDescent="0.5">
      <c r="D13" s="13">
        <v>9</v>
      </c>
      <c r="E13" s="14">
        <v>1</v>
      </c>
      <c r="F13" s="14">
        <v>2</v>
      </c>
      <c r="G13" s="14">
        <v>4</v>
      </c>
      <c r="H13" s="15">
        <v>2</v>
      </c>
      <c r="J13" s="5">
        <v>9</v>
      </c>
      <c r="K13" s="8">
        <f t="shared" si="0"/>
        <v>1</v>
      </c>
      <c r="L13" s="6">
        <f t="shared" si="1"/>
        <v>2</v>
      </c>
      <c r="M13" s="6">
        <f t="shared" si="2"/>
        <v>4</v>
      </c>
      <c r="N13" s="6">
        <f t="shared" si="3"/>
        <v>2</v>
      </c>
    </row>
    <row r="14" spans="1:27" x14ac:dyDescent="0.5">
      <c r="D14" s="13">
        <v>10</v>
      </c>
      <c r="E14" s="14">
        <v>2</v>
      </c>
      <c r="F14" s="14">
        <v>2</v>
      </c>
      <c r="G14" s="14">
        <v>4</v>
      </c>
      <c r="H14" s="15">
        <v>2</v>
      </c>
      <c r="J14" s="5">
        <v>10</v>
      </c>
      <c r="K14" s="8">
        <f t="shared" si="0"/>
        <v>2</v>
      </c>
      <c r="L14" s="6">
        <f t="shared" si="1"/>
        <v>3</v>
      </c>
      <c r="M14" s="6">
        <f t="shared" si="2"/>
        <v>4</v>
      </c>
      <c r="N14" s="6">
        <f t="shared" si="3"/>
        <v>2</v>
      </c>
    </row>
    <row r="15" spans="1:27" x14ac:dyDescent="0.5">
      <c r="D15" s="13">
        <v>11</v>
      </c>
      <c r="E15" s="14">
        <v>2</v>
      </c>
      <c r="F15" s="14">
        <v>3</v>
      </c>
      <c r="G15" s="14">
        <v>4</v>
      </c>
      <c r="H15" s="15">
        <v>2</v>
      </c>
      <c r="J15" s="5">
        <v>11</v>
      </c>
      <c r="K15" s="8">
        <f t="shared" si="0"/>
        <v>2</v>
      </c>
      <c r="L15" s="6">
        <f t="shared" si="1"/>
        <v>3</v>
      </c>
      <c r="M15" s="6">
        <f t="shared" si="2"/>
        <v>4</v>
      </c>
      <c r="N15" s="6">
        <f t="shared" si="3"/>
        <v>2</v>
      </c>
    </row>
    <row r="16" spans="1:27" x14ac:dyDescent="0.5">
      <c r="D16" s="13">
        <v>12</v>
      </c>
      <c r="E16" s="14">
        <v>2</v>
      </c>
      <c r="F16" s="14">
        <v>3</v>
      </c>
      <c r="G16" s="14">
        <v>5</v>
      </c>
      <c r="H16" s="15">
        <v>2</v>
      </c>
      <c r="J16" s="5">
        <v>12</v>
      </c>
      <c r="K16" s="8">
        <f t="shared" si="0"/>
        <v>2</v>
      </c>
      <c r="L16" s="6">
        <f t="shared" si="1"/>
        <v>3</v>
      </c>
      <c r="M16" s="6">
        <f t="shared" si="2"/>
        <v>5</v>
      </c>
      <c r="N16" s="6">
        <f t="shared" si="3"/>
        <v>2</v>
      </c>
    </row>
    <row r="17" spans="4:14" x14ac:dyDescent="0.5">
      <c r="D17" s="13">
        <v>13</v>
      </c>
      <c r="E17" s="14">
        <v>2</v>
      </c>
      <c r="F17" s="14">
        <v>3</v>
      </c>
      <c r="G17" s="14">
        <v>5</v>
      </c>
      <c r="H17" s="15">
        <v>3</v>
      </c>
      <c r="J17" s="5">
        <v>13</v>
      </c>
      <c r="K17" s="8">
        <f t="shared" si="0"/>
        <v>2</v>
      </c>
      <c r="L17" s="6">
        <f t="shared" si="1"/>
        <v>3</v>
      </c>
      <c r="M17" s="6">
        <f t="shared" si="2"/>
        <v>5</v>
      </c>
      <c r="N17" s="6">
        <f t="shared" si="3"/>
        <v>3</v>
      </c>
    </row>
    <row r="18" spans="4:14" x14ac:dyDescent="0.5">
      <c r="D18" s="13">
        <v>14</v>
      </c>
      <c r="E18" s="14">
        <v>2</v>
      </c>
      <c r="F18" s="14">
        <v>4</v>
      </c>
      <c r="G18" s="14">
        <v>5</v>
      </c>
      <c r="H18" s="15">
        <v>3</v>
      </c>
      <c r="J18" s="5">
        <v>14</v>
      </c>
      <c r="K18" s="8">
        <f t="shared" si="0"/>
        <v>2</v>
      </c>
      <c r="L18" s="6">
        <f t="shared" si="1"/>
        <v>4</v>
      </c>
      <c r="M18" s="6">
        <f t="shared" si="2"/>
        <v>6</v>
      </c>
      <c r="N18" s="6">
        <f t="shared" si="3"/>
        <v>3</v>
      </c>
    </row>
    <row r="19" spans="4:14" x14ac:dyDescent="0.5">
      <c r="D19" s="13">
        <v>15</v>
      </c>
      <c r="E19" s="14">
        <v>2</v>
      </c>
      <c r="F19" s="14">
        <v>4</v>
      </c>
      <c r="G19" s="14">
        <v>6</v>
      </c>
      <c r="H19" s="15">
        <v>3</v>
      </c>
      <c r="J19" s="5">
        <v>15</v>
      </c>
      <c r="K19" s="8">
        <f t="shared" si="0"/>
        <v>2</v>
      </c>
      <c r="L19" s="6">
        <f t="shared" si="1"/>
        <v>4</v>
      </c>
      <c r="M19" s="6">
        <f t="shared" si="2"/>
        <v>6</v>
      </c>
      <c r="N19" s="6">
        <f t="shared" si="3"/>
        <v>3</v>
      </c>
    </row>
    <row r="20" spans="4:14" x14ac:dyDescent="0.5">
      <c r="D20" s="13">
        <v>16</v>
      </c>
      <c r="E20" s="14">
        <v>2</v>
      </c>
      <c r="F20" s="14">
        <v>4</v>
      </c>
      <c r="G20" s="14">
        <v>7</v>
      </c>
      <c r="H20" s="15">
        <v>3</v>
      </c>
      <c r="J20" s="5">
        <v>16</v>
      </c>
      <c r="K20" s="8">
        <f t="shared" si="0"/>
        <v>2</v>
      </c>
      <c r="L20" s="6">
        <f t="shared" si="1"/>
        <v>4</v>
      </c>
      <c r="M20" s="6">
        <f t="shared" si="2"/>
        <v>6</v>
      </c>
      <c r="N20" s="6">
        <f t="shared" si="3"/>
        <v>3</v>
      </c>
    </row>
    <row r="21" spans="4:14" x14ac:dyDescent="0.5">
      <c r="D21" s="13">
        <v>17</v>
      </c>
      <c r="E21" s="14">
        <v>3</v>
      </c>
      <c r="F21" s="14">
        <v>4</v>
      </c>
      <c r="G21" s="14">
        <v>7</v>
      </c>
      <c r="H21" s="15">
        <v>3</v>
      </c>
      <c r="J21" s="5">
        <v>17</v>
      </c>
      <c r="K21" s="8">
        <f t="shared" si="0"/>
        <v>3</v>
      </c>
      <c r="L21" s="6">
        <f t="shared" si="1"/>
        <v>4</v>
      </c>
      <c r="M21" s="6">
        <f t="shared" si="2"/>
        <v>7</v>
      </c>
      <c r="N21" s="6">
        <f t="shared" si="3"/>
        <v>3</v>
      </c>
    </row>
    <row r="22" spans="4:14" x14ac:dyDescent="0.5">
      <c r="D22" s="13">
        <v>18</v>
      </c>
      <c r="E22" s="14">
        <v>3</v>
      </c>
      <c r="F22" s="14">
        <v>5</v>
      </c>
      <c r="G22" s="14">
        <v>7</v>
      </c>
      <c r="H22" s="15">
        <v>3</v>
      </c>
      <c r="J22" s="5">
        <v>18</v>
      </c>
      <c r="K22" s="8">
        <f t="shared" si="0"/>
        <v>3</v>
      </c>
      <c r="L22" s="6">
        <f t="shared" si="1"/>
        <v>5</v>
      </c>
      <c r="M22" s="6">
        <f t="shared" si="2"/>
        <v>7</v>
      </c>
      <c r="N22" s="6">
        <f t="shared" si="3"/>
        <v>4</v>
      </c>
    </row>
    <row r="23" spans="4:14" x14ac:dyDescent="0.5">
      <c r="D23" s="13">
        <v>19</v>
      </c>
      <c r="E23" s="14">
        <v>3</v>
      </c>
      <c r="F23" s="14">
        <v>5</v>
      </c>
      <c r="G23" s="14">
        <v>8</v>
      </c>
      <c r="H23" s="15">
        <v>3</v>
      </c>
      <c r="J23" s="5">
        <v>19</v>
      </c>
      <c r="K23" s="8">
        <f t="shared" si="0"/>
        <v>3</v>
      </c>
      <c r="L23" s="6">
        <f t="shared" si="1"/>
        <v>5</v>
      </c>
      <c r="M23" s="6">
        <f t="shared" si="2"/>
        <v>8</v>
      </c>
      <c r="N23" s="6">
        <f t="shared" si="3"/>
        <v>4</v>
      </c>
    </row>
    <row r="24" spans="4:14" x14ac:dyDescent="0.5">
      <c r="D24" s="13">
        <v>20</v>
      </c>
      <c r="E24" s="14">
        <v>3</v>
      </c>
      <c r="F24" s="14">
        <v>5</v>
      </c>
      <c r="G24" s="14">
        <v>8</v>
      </c>
      <c r="H24" s="15">
        <v>4</v>
      </c>
      <c r="J24" s="5">
        <v>20</v>
      </c>
      <c r="K24" s="8">
        <f t="shared" si="0"/>
        <v>3</v>
      </c>
      <c r="L24" s="6">
        <f t="shared" si="1"/>
        <v>5</v>
      </c>
      <c r="M24" s="6">
        <f t="shared" si="2"/>
        <v>8</v>
      </c>
      <c r="N24" s="6">
        <f t="shared" si="3"/>
        <v>4</v>
      </c>
    </row>
    <row r="25" spans="4:14" x14ac:dyDescent="0.5">
      <c r="D25" s="13">
        <v>21</v>
      </c>
      <c r="E25" s="14">
        <v>3</v>
      </c>
      <c r="F25" s="14">
        <v>5</v>
      </c>
      <c r="G25" s="14">
        <v>9</v>
      </c>
      <c r="H25" s="15">
        <v>4</v>
      </c>
      <c r="J25" s="5">
        <v>21</v>
      </c>
      <c r="K25" s="8">
        <f t="shared" si="0"/>
        <v>3</v>
      </c>
      <c r="L25" s="6">
        <f t="shared" si="1"/>
        <v>5</v>
      </c>
      <c r="M25" s="6">
        <f t="shared" si="2"/>
        <v>8</v>
      </c>
      <c r="N25" s="6">
        <f t="shared" si="3"/>
        <v>4</v>
      </c>
    </row>
    <row r="26" spans="4:14" x14ac:dyDescent="0.5">
      <c r="D26" s="13">
        <v>22</v>
      </c>
      <c r="E26" s="14">
        <v>3</v>
      </c>
      <c r="F26" s="14">
        <v>6</v>
      </c>
      <c r="G26" s="14">
        <v>9</v>
      </c>
      <c r="H26" s="15">
        <v>4</v>
      </c>
      <c r="J26" s="5">
        <v>22</v>
      </c>
      <c r="K26" s="8">
        <f t="shared" si="0"/>
        <v>3</v>
      </c>
      <c r="L26" s="6">
        <f t="shared" si="1"/>
        <v>6</v>
      </c>
      <c r="M26" s="6">
        <f t="shared" si="2"/>
        <v>9</v>
      </c>
      <c r="N26" s="6">
        <f t="shared" si="3"/>
        <v>4</v>
      </c>
    </row>
    <row r="27" spans="4:14" x14ac:dyDescent="0.5">
      <c r="D27" s="13">
        <v>23</v>
      </c>
      <c r="E27" s="14">
        <v>3</v>
      </c>
      <c r="F27" s="14">
        <v>6</v>
      </c>
      <c r="G27" s="14">
        <v>9</v>
      </c>
      <c r="H27" s="15">
        <v>5</v>
      </c>
      <c r="J27" s="5">
        <v>23</v>
      </c>
      <c r="K27" s="8">
        <f t="shared" si="0"/>
        <v>3</v>
      </c>
      <c r="L27" s="6">
        <f t="shared" si="1"/>
        <v>6</v>
      </c>
      <c r="M27" s="6">
        <f t="shared" si="2"/>
        <v>9</v>
      </c>
      <c r="N27" s="6">
        <f t="shared" si="3"/>
        <v>5</v>
      </c>
    </row>
    <row r="28" spans="4:14" x14ac:dyDescent="0.5">
      <c r="D28" s="13">
        <v>24</v>
      </c>
      <c r="E28" s="14">
        <v>4</v>
      </c>
      <c r="F28" s="14">
        <v>6</v>
      </c>
      <c r="G28" s="14">
        <v>9</v>
      </c>
      <c r="H28" s="15">
        <v>5</v>
      </c>
      <c r="J28" s="5">
        <v>24</v>
      </c>
      <c r="K28" s="8">
        <f t="shared" si="0"/>
        <v>4</v>
      </c>
      <c r="L28" s="6">
        <f t="shared" si="1"/>
        <v>6</v>
      </c>
      <c r="M28" s="6">
        <f t="shared" si="2"/>
        <v>10</v>
      </c>
      <c r="N28" s="6">
        <f t="shared" si="3"/>
        <v>5</v>
      </c>
    </row>
    <row r="29" spans="4:14" x14ac:dyDescent="0.5">
      <c r="D29" s="13">
        <v>25</v>
      </c>
      <c r="E29" s="14">
        <v>4</v>
      </c>
      <c r="F29" s="14">
        <v>6</v>
      </c>
      <c r="G29" s="14">
        <v>10</v>
      </c>
      <c r="H29" s="15">
        <v>5</v>
      </c>
      <c r="J29" s="5">
        <v>25</v>
      </c>
      <c r="K29" s="8">
        <f t="shared" si="0"/>
        <v>4</v>
      </c>
      <c r="L29" s="6">
        <f t="shared" si="1"/>
        <v>6</v>
      </c>
      <c r="M29" s="6">
        <f t="shared" si="2"/>
        <v>10</v>
      </c>
      <c r="N29" s="6">
        <f t="shared" si="3"/>
        <v>5</v>
      </c>
    </row>
    <row r="30" spans="4:14" x14ac:dyDescent="0.5">
      <c r="D30" s="13">
        <v>26</v>
      </c>
      <c r="E30" s="14">
        <v>4</v>
      </c>
      <c r="F30" s="14">
        <v>7</v>
      </c>
      <c r="G30" s="14">
        <v>11</v>
      </c>
      <c r="H30" s="15">
        <v>5</v>
      </c>
      <c r="J30" s="5">
        <v>26</v>
      </c>
      <c r="K30" s="8">
        <f t="shared" si="0"/>
        <v>4</v>
      </c>
      <c r="L30" s="6">
        <f t="shared" si="1"/>
        <v>7</v>
      </c>
      <c r="M30" s="6">
        <f t="shared" si="2"/>
        <v>10</v>
      </c>
      <c r="N30" s="6">
        <f t="shared" si="3"/>
        <v>5</v>
      </c>
    </row>
    <row r="31" spans="4:14" x14ac:dyDescent="0.5">
      <c r="D31" s="13">
        <v>27</v>
      </c>
      <c r="E31" s="14">
        <v>4</v>
      </c>
      <c r="F31" s="14">
        <v>7</v>
      </c>
      <c r="G31" s="14">
        <v>11</v>
      </c>
      <c r="H31" s="15">
        <v>5</v>
      </c>
      <c r="J31" s="5">
        <v>27</v>
      </c>
      <c r="K31" s="8">
        <f t="shared" si="0"/>
        <v>4</v>
      </c>
      <c r="L31" s="6">
        <f t="shared" si="1"/>
        <v>7</v>
      </c>
      <c r="M31" s="6">
        <f t="shared" si="2"/>
        <v>11</v>
      </c>
      <c r="N31" s="6">
        <f t="shared" si="3"/>
        <v>5</v>
      </c>
    </row>
    <row r="32" spans="4:14" x14ac:dyDescent="0.5">
      <c r="D32" s="13">
        <v>28</v>
      </c>
      <c r="E32" s="14">
        <v>4</v>
      </c>
      <c r="F32" s="14">
        <v>7</v>
      </c>
      <c r="G32" s="14">
        <v>11</v>
      </c>
      <c r="H32" s="15">
        <v>6</v>
      </c>
      <c r="J32" s="5">
        <v>28</v>
      </c>
      <c r="K32" s="8">
        <f t="shared" si="0"/>
        <v>4</v>
      </c>
      <c r="L32" s="6">
        <f t="shared" si="1"/>
        <v>7</v>
      </c>
      <c r="M32" s="6">
        <f t="shared" si="2"/>
        <v>11</v>
      </c>
      <c r="N32" s="6">
        <f t="shared" si="3"/>
        <v>6</v>
      </c>
    </row>
    <row r="33" spans="4:14" x14ac:dyDescent="0.5">
      <c r="D33" s="13">
        <v>29</v>
      </c>
      <c r="E33" s="14">
        <v>4</v>
      </c>
      <c r="F33" s="14">
        <v>7</v>
      </c>
      <c r="G33" s="14">
        <v>12</v>
      </c>
      <c r="H33" s="15">
        <v>6</v>
      </c>
      <c r="J33" s="5">
        <v>29</v>
      </c>
      <c r="K33" s="8">
        <f t="shared" si="0"/>
        <v>4</v>
      </c>
      <c r="L33" s="6">
        <f t="shared" si="1"/>
        <v>7</v>
      </c>
      <c r="M33" s="6">
        <f t="shared" si="2"/>
        <v>12</v>
      </c>
      <c r="N33" s="6">
        <f t="shared" si="3"/>
        <v>6</v>
      </c>
    </row>
    <row r="34" spans="4:14" x14ac:dyDescent="0.5">
      <c r="D34" s="13">
        <v>30</v>
      </c>
      <c r="E34" s="14">
        <v>5</v>
      </c>
      <c r="F34" s="14">
        <v>7</v>
      </c>
      <c r="G34" s="14">
        <v>12</v>
      </c>
      <c r="H34" s="15">
        <v>6</v>
      </c>
      <c r="J34" s="5">
        <v>30</v>
      </c>
      <c r="K34" s="8">
        <f t="shared" si="0"/>
        <v>5</v>
      </c>
      <c r="L34" s="6">
        <f t="shared" si="1"/>
        <v>8</v>
      </c>
      <c r="M34" s="6">
        <f t="shared" si="2"/>
        <v>12</v>
      </c>
      <c r="N34" s="6">
        <f t="shared" si="3"/>
        <v>6</v>
      </c>
    </row>
    <row r="35" spans="4:14" x14ac:dyDescent="0.5">
      <c r="D35" s="13">
        <v>31</v>
      </c>
      <c r="E35" s="14">
        <v>5</v>
      </c>
      <c r="F35" s="14">
        <v>8</v>
      </c>
      <c r="G35" s="14">
        <v>12</v>
      </c>
      <c r="H35" s="15">
        <v>6</v>
      </c>
      <c r="J35" s="5">
        <v>31</v>
      </c>
      <c r="K35" s="8">
        <f t="shared" si="0"/>
        <v>5</v>
      </c>
      <c r="L35" s="6">
        <f t="shared" si="1"/>
        <v>8</v>
      </c>
      <c r="M35" s="6">
        <f t="shared" si="2"/>
        <v>12</v>
      </c>
      <c r="N35" s="6">
        <f t="shared" si="3"/>
        <v>6</v>
      </c>
    </row>
    <row r="36" spans="4:14" x14ac:dyDescent="0.5">
      <c r="D36" s="13">
        <v>32</v>
      </c>
      <c r="E36" s="14">
        <v>5</v>
      </c>
      <c r="F36" s="14">
        <v>8</v>
      </c>
      <c r="G36" s="14">
        <v>13</v>
      </c>
      <c r="H36" s="15">
        <v>6</v>
      </c>
      <c r="J36" s="5">
        <v>32</v>
      </c>
      <c r="K36" s="8">
        <f t="shared" si="0"/>
        <v>5</v>
      </c>
      <c r="L36" s="6">
        <f t="shared" si="1"/>
        <v>8</v>
      </c>
      <c r="M36" s="6">
        <f t="shared" si="2"/>
        <v>13</v>
      </c>
      <c r="N36" s="6">
        <f t="shared" si="3"/>
        <v>6</v>
      </c>
    </row>
    <row r="37" spans="4:14" x14ac:dyDescent="0.5">
      <c r="D37" s="13">
        <v>33</v>
      </c>
      <c r="E37" s="14">
        <v>5</v>
      </c>
      <c r="F37" s="14">
        <v>8</v>
      </c>
      <c r="G37" s="14">
        <v>13</v>
      </c>
      <c r="H37" s="15">
        <v>7</v>
      </c>
      <c r="J37" s="5">
        <v>33</v>
      </c>
      <c r="K37" s="8">
        <f t="shared" si="0"/>
        <v>5</v>
      </c>
      <c r="L37" s="6">
        <f t="shared" si="1"/>
        <v>8</v>
      </c>
      <c r="M37" s="6">
        <f t="shared" si="2"/>
        <v>13</v>
      </c>
      <c r="N37" s="6">
        <f t="shared" si="3"/>
        <v>7</v>
      </c>
    </row>
    <row r="38" spans="4:14" x14ac:dyDescent="0.5">
      <c r="D38" s="13">
        <v>34</v>
      </c>
      <c r="E38" s="14">
        <v>5</v>
      </c>
      <c r="F38" s="14">
        <v>9</v>
      </c>
      <c r="G38" s="14">
        <v>13</v>
      </c>
      <c r="H38" s="15">
        <v>7</v>
      </c>
      <c r="J38" s="5">
        <v>34</v>
      </c>
      <c r="K38" s="8">
        <f t="shared" si="0"/>
        <v>5</v>
      </c>
      <c r="L38" s="6">
        <f t="shared" si="1"/>
        <v>9</v>
      </c>
      <c r="M38" s="6">
        <f t="shared" si="2"/>
        <v>14</v>
      </c>
      <c r="N38" s="6">
        <f t="shared" si="3"/>
        <v>7</v>
      </c>
    </row>
    <row r="39" spans="4:14" x14ac:dyDescent="0.5">
      <c r="D39" s="13">
        <v>35</v>
      </c>
      <c r="E39" s="14">
        <v>5</v>
      </c>
      <c r="F39" s="14">
        <v>9</v>
      </c>
      <c r="G39" s="14">
        <v>14</v>
      </c>
      <c r="H39" s="15">
        <v>7</v>
      </c>
      <c r="J39" s="5">
        <v>35</v>
      </c>
      <c r="K39" s="8">
        <f t="shared" si="0"/>
        <v>5</v>
      </c>
      <c r="L39" s="6">
        <f t="shared" si="1"/>
        <v>9</v>
      </c>
      <c r="M39" s="6">
        <f t="shared" si="2"/>
        <v>14</v>
      </c>
      <c r="N39" s="6">
        <f t="shared" si="3"/>
        <v>7</v>
      </c>
    </row>
    <row r="40" spans="4:14" x14ac:dyDescent="0.5">
      <c r="D40" s="13">
        <v>36</v>
      </c>
      <c r="E40" s="14">
        <v>5</v>
      </c>
      <c r="F40" s="14">
        <v>9</v>
      </c>
      <c r="G40" s="14">
        <v>15</v>
      </c>
      <c r="H40" s="15">
        <v>7</v>
      </c>
      <c r="J40" s="5">
        <v>36</v>
      </c>
      <c r="K40" s="8">
        <f t="shared" si="0"/>
        <v>5</v>
      </c>
      <c r="L40" s="6">
        <f t="shared" si="1"/>
        <v>9</v>
      </c>
      <c r="M40" s="6">
        <f t="shared" si="2"/>
        <v>14</v>
      </c>
      <c r="N40" s="6">
        <f t="shared" si="3"/>
        <v>7</v>
      </c>
    </row>
    <row r="41" spans="4:14" x14ac:dyDescent="0.5">
      <c r="D41" s="13">
        <v>37</v>
      </c>
      <c r="E41" s="14">
        <v>6</v>
      </c>
      <c r="F41" s="14">
        <v>9</v>
      </c>
      <c r="G41" s="14">
        <v>15</v>
      </c>
      <c r="H41" s="15">
        <v>7</v>
      </c>
      <c r="J41" s="5">
        <v>37</v>
      </c>
      <c r="K41" s="8">
        <f t="shared" si="0"/>
        <v>6</v>
      </c>
      <c r="L41" s="6">
        <f t="shared" si="1"/>
        <v>9</v>
      </c>
      <c r="M41" s="6">
        <f t="shared" si="2"/>
        <v>15</v>
      </c>
      <c r="N41" s="6">
        <f t="shared" si="3"/>
        <v>7</v>
      </c>
    </row>
    <row r="42" spans="4:14" x14ac:dyDescent="0.5">
      <c r="D42" s="13">
        <v>38</v>
      </c>
      <c r="E42" s="14">
        <v>6</v>
      </c>
      <c r="F42" s="14">
        <v>10</v>
      </c>
      <c r="G42" s="14">
        <v>15</v>
      </c>
      <c r="H42" s="15">
        <v>7</v>
      </c>
      <c r="J42" s="5">
        <v>38</v>
      </c>
      <c r="K42" s="8">
        <f t="shared" si="0"/>
        <v>6</v>
      </c>
      <c r="L42" s="6">
        <f t="shared" si="1"/>
        <v>10</v>
      </c>
      <c r="M42" s="6">
        <f t="shared" si="2"/>
        <v>15</v>
      </c>
      <c r="N42" s="6">
        <f t="shared" si="3"/>
        <v>8</v>
      </c>
    </row>
    <row r="43" spans="4:14" x14ac:dyDescent="0.5">
      <c r="D43" s="13">
        <v>39</v>
      </c>
      <c r="E43" s="14">
        <v>6</v>
      </c>
      <c r="F43" s="14">
        <v>10</v>
      </c>
      <c r="G43" s="14">
        <v>16</v>
      </c>
      <c r="H43" s="15">
        <v>7</v>
      </c>
      <c r="J43" s="5">
        <v>39</v>
      </c>
      <c r="K43" s="8">
        <f t="shared" si="0"/>
        <v>6</v>
      </c>
      <c r="L43" s="6">
        <f t="shared" si="1"/>
        <v>10</v>
      </c>
      <c r="M43" s="6">
        <f t="shared" si="2"/>
        <v>16</v>
      </c>
      <c r="N43" s="6">
        <f t="shared" si="3"/>
        <v>8</v>
      </c>
    </row>
    <row r="44" spans="4:14" x14ac:dyDescent="0.5">
      <c r="D44" s="13">
        <v>40</v>
      </c>
      <c r="E44" s="14">
        <v>6</v>
      </c>
      <c r="F44" s="14">
        <v>10</v>
      </c>
      <c r="G44" s="14">
        <v>16</v>
      </c>
      <c r="H44" s="15">
        <v>8</v>
      </c>
      <c r="J44" s="5">
        <v>40</v>
      </c>
      <c r="K44" s="8">
        <f t="shared" si="0"/>
        <v>6</v>
      </c>
      <c r="L44" s="6">
        <f t="shared" si="1"/>
        <v>10</v>
      </c>
      <c r="M44" s="6">
        <f t="shared" si="2"/>
        <v>16</v>
      </c>
      <c r="N44" s="6">
        <f t="shared" si="3"/>
        <v>8</v>
      </c>
    </row>
    <row r="45" spans="4:14" x14ac:dyDescent="0.5">
      <c r="D45" s="13">
        <v>41</v>
      </c>
      <c r="E45" s="14">
        <v>6</v>
      </c>
      <c r="F45" s="14">
        <v>10</v>
      </c>
      <c r="G45" s="14">
        <v>17</v>
      </c>
      <c r="H45" s="15">
        <v>8</v>
      </c>
      <c r="J45" s="5">
        <v>41</v>
      </c>
      <c r="K45" s="8">
        <f t="shared" si="0"/>
        <v>6</v>
      </c>
      <c r="L45" s="6">
        <f t="shared" si="1"/>
        <v>10</v>
      </c>
      <c r="M45" s="6">
        <f t="shared" si="2"/>
        <v>16</v>
      </c>
      <c r="N45" s="6">
        <f t="shared" si="3"/>
        <v>8</v>
      </c>
    </row>
    <row r="46" spans="4:14" x14ac:dyDescent="0.5">
      <c r="D46" s="13">
        <v>42</v>
      </c>
      <c r="E46" s="14">
        <v>6</v>
      </c>
      <c r="F46" s="14">
        <v>11</v>
      </c>
      <c r="G46" s="14">
        <v>17</v>
      </c>
      <c r="H46" s="15">
        <v>8</v>
      </c>
      <c r="J46" s="5">
        <v>42</v>
      </c>
      <c r="K46" s="8">
        <f t="shared" si="0"/>
        <v>6</v>
      </c>
      <c r="L46" s="6">
        <f t="shared" si="1"/>
        <v>11</v>
      </c>
      <c r="M46" s="6">
        <f t="shared" si="2"/>
        <v>17</v>
      </c>
      <c r="N46" s="6">
        <f t="shared" si="3"/>
        <v>8</v>
      </c>
    </row>
    <row r="47" spans="4:14" x14ac:dyDescent="0.5">
      <c r="D47" s="13">
        <v>43</v>
      </c>
      <c r="E47" s="14">
        <v>6</v>
      </c>
      <c r="F47" s="14">
        <v>11</v>
      </c>
      <c r="G47" s="14">
        <v>17</v>
      </c>
      <c r="H47" s="15">
        <v>9</v>
      </c>
      <c r="J47" s="5">
        <v>43</v>
      </c>
      <c r="K47" s="8">
        <f t="shared" si="0"/>
        <v>6</v>
      </c>
      <c r="L47" s="6">
        <f t="shared" si="1"/>
        <v>11</v>
      </c>
      <c r="M47" s="6">
        <f t="shared" si="2"/>
        <v>17</v>
      </c>
      <c r="N47" s="6">
        <f t="shared" si="3"/>
        <v>9</v>
      </c>
    </row>
    <row r="48" spans="4:14" x14ac:dyDescent="0.5">
      <c r="D48" s="13">
        <v>44</v>
      </c>
      <c r="E48" s="14">
        <v>7</v>
      </c>
      <c r="F48" s="14">
        <v>11</v>
      </c>
      <c r="G48" s="14">
        <v>17</v>
      </c>
      <c r="H48" s="15">
        <v>9</v>
      </c>
      <c r="J48" s="5">
        <v>44</v>
      </c>
      <c r="K48" s="8">
        <f t="shared" si="0"/>
        <v>7</v>
      </c>
      <c r="L48" s="6">
        <f t="shared" si="1"/>
        <v>11</v>
      </c>
      <c r="M48" s="6">
        <f t="shared" si="2"/>
        <v>18</v>
      </c>
      <c r="N48" s="6">
        <f t="shared" si="3"/>
        <v>9</v>
      </c>
    </row>
    <row r="49" spans="4:14" x14ac:dyDescent="0.5">
      <c r="D49" s="13">
        <v>45</v>
      </c>
      <c r="E49" s="14">
        <v>7</v>
      </c>
      <c r="F49" s="14">
        <v>11</v>
      </c>
      <c r="G49" s="14">
        <v>18</v>
      </c>
      <c r="H49" s="15">
        <v>9</v>
      </c>
      <c r="J49" s="5">
        <v>45</v>
      </c>
      <c r="K49" s="8">
        <f t="shared" si="0"/>
        <v>7</v>
      </c>
      <c r="L49" s="6">
        <f t="shared" si="1"/>
        <v>11</v>
      </c>
      <c r="M49" s="6">
        <f t="shared" si="2"/>
        <v>18</v>
      </c>
      <c r="N49" s="6">
        <f t="shared" si="3"/>
        <v>9</v>
      </c>
    </row>
    <row r="50" spans="4:14" x14ac:dyDescent="0.5">
      <c r="D50" s="13">
        <v>46</v>
      </c>
      <c r="E50" s="14">
        <v>7</v>
      </c>
      <c r="F50" s="14">
        <v>12</v>
      </c>
      <c r="G50" s="14">
        <v>18</v>
      </c>
      <c r="H50" s="15">
        <v>9</v>
      </c>
      <c r="J50" s="5">
        <v>46</v>
      </c>
      <c r="K50" s="8">
        <f t="shared" si="0"/>
        <v>7</v>
      </c>
      <c r="L50" s="6">
        <f t="shared" si="1"/>
        <v>12</v>
      </c>
      <c r="M50" s="6">
        <f t="shared" si="2"/>
        <v>18</v>
      </c>
      <c r="N50" s="6">
        <f t="shared" si="3"/>
        <v>9</v>
      </c>
    </row>
    <row r="51" spans="4:14" x14ac:dyDescent="0.5">
      <c r="D51" s="13">
        <v>47</v>
      </c>
      <c r="E51" s="14">
        <v>7</v>
      </c>
      <c r="F51" s="14">
        <v>12</v>
      </c>
      <c r="G51" s="14">
        <v>19</v>
      </c>
      <c r="H51" s="15">
        <v>9</v>
      </c>
      <c r="J51" s="5">
        <v>47</v>
      </c>
      <c r="K51" s="8">
        <f t="shared" si="0"/>
        <v>7</v>
      </c>
      <c r="L51" s="6">
        <f t="shared" si="1"/>
        <v>12</v>
      </c>
      <c r="M51" s="6">
        <f t="shared" si="2"/>
        <v>19</v>
      </c>
      <c r="N51" s="6">
        <f t="shared" si="3"/>
        <v>9</v>
      </c>
    </row>
    <row r="52" spans="4:14" x14ac:dyDescent="0.5">
      <c r="D52" s="13">
        <v>48</v>
      </c>
      <c r="E52" s="14">
        <v>7</v>
      </c>
      <c r="F52" s="14">
        <v>12</v>
      </c>
      <c r="G52" s="14">
        <v>19</v>
      </c>
      <c r="H52" s="15">
        <v>10</v>
      </c>
      <c r="J52" s="5">
        <v>48</v>
      </c>
      <c r="K52" s="8">
        <f t="shared" si="0"/>
        <v>7</v>
      </c>
      <c r="L52" s="6">
        <f t="shared" si="1"/>
        <v>12</v>
      </c>
      <c r="M52" s="6">
        <f t="shared" si="2"/>
        <v>19</v>
      </c>
      <c r="N52" s="6">
        <f t="shared" si="3"/>
        <v>10</v>
      </c>
    </row>
    <row r="53" spans="4:14" x14ac:dyDescent="0.5">
      <c r="D53" s="13">
        <v>49</v>
      </c>
      <c r="E53" s="14">
        <v>7</v>
      </c>
      <c r="F53" s="14">
        <v>12</v>
      </c>
      <c r="G53" s="14">
        <v>20</v>
      </c>
      <c r="H53" s="15">
        <v>10</v>
      </c>
      <c r="J53" s="5">
        <v>49</v>
      </c>
      <c r="K53" s="8">
        <f t="shared" si="0"/>
        <v>7</v>
      </c>
      <c r="L53" s="6">
        <f t="shared" si="1"/>
        <v>12</v>
      </c>
      <c r="M53" s="6">
        <f t="shared" si="2"/>
        <v>20</v>
      </c>
      <c r="N53" s="6">
        <f t="shared" si="3"/>
        <v>10</v>
      </c>
    </row>
    <row r="54" spans="4:14" x14ac:dyDescent="0.5">
      <c r="D54" s="13">
        <v>50</v>
      </c>
      <c r="E54" s="14">
        <v>8</v>
      </c>
      <c r="F54" s="14">
        <v>12</v>
      </c>
      <c r="G54" s="14">
        <v>20</v>
      </c>
      <c r="H54" s="15">
        <v>10</v>
      </c>
      <c r="J54" s="5">
        <v>50</v>
      </c>
      <c r="K54" s="8">
        <f t="shared" si="0"/>
        <v>8</v>
      </c>
      <c r="L54" s="6">
        <f t="shared" si="1"/>
        <v>13</v>
      </c>
      <c r="M54" s="6">
        <f t="shared" si="2"/>
        <v>20</v>
      </c>
      <c r="N54" s="6">
        <f t="shared" si="3"/>
        <v>10</v>
      </c>
    </row>
    <row r="55" spans="4:14" x14ac:dyDescent="0.5">
      <c r="D55" s="13">
        <v>51</v>
      </c>
      <c r="E55" s="14">
        <v>8</v>
      </c>
      <c r="F55" s="14">
        <v>13</v>
      </c>
      <c r="G55" s="14">
        <v>20</v>
      </c>
      <c r="H55" s="15">
        <v>10</v>
      </c>
      <c r="J55" s="5">
        <v>51</v>
      </c>
      <c r="K55" s="8">
        <f t="shared" si="0"/>
        <v>8</v>
      </c>
      <c r="L55" s="6">
        <f t="shared" si="1"/>
        <v>13</v>
      </c>
      <c r="M55" s="6">
        <f t="shared" si="2"/>
        <v>20</v>
      </c>
      <c r="N55" s="6">
        <f t="shared" si="3"/>
        <v>10</v>
      </c>
    </row>
    <row r="56" spans="4:14" x14ac:dyDescent="0.5">
      <c r="D56" s="13">
        <v>52</v>
      </c>
      <c r="E56" s="14">
        <v>8</v>
      </c>
      <c r="F56" s="14">
        <v>13</v>
      </c>
      <c r="G56" s="14">
        <v>21</v>
      </c>
      <c r="H56" s="15">
        <v>10</v>
      </c>
      <c r="J56" s="5">
        <v>52</v>
      </c>
      <c r="K56" s="8">
        <f t="shared" si="0"/>
        <v>8</v>
      </c>
      <c r="L56" s="6">
        <f t="shared" si="1"/>
        <v>13</v>
      </c>
      <c r="M56" s="6">
        <f t="shared" si="2"/>
        <v>21</v>
      </c>
      <c r="N56" s="6">
        <f t="shared" si="3"/>
        <v>10</v>
      </c>
    </row>
    <row r="57" spans="4:14" x14ac:dyDescent="0.5">
      <c r="D57" s="13">
        <v>53</v>
      </c>
      <c r="E57" s="14">
        <v>8</v>
      </c>
      <c r="F57" s="14">
        <v>13</v>
      </c>
      <c r="G57" s="14">
        <v>21</v>
      </c>
      <c r="H57" s="15">
        <v>11</v>
      </c>
      <c r="J57" s="5">
        <v>53</v>
      </c>
      <c r="K57" s="8">
        <f t="shared" si="0"/>
        <v>8</v>
      </c>
      <c r="L57" s="6">
        <f t="shared" si="1"/>
        <v>13</v>
      </c>
      <c r="M57" s="6">
        <f t="shared" si="2"/>
        <v>21</v>
      </c>
      <c r="N57" s="6">
        <f t="shared" si="3"/>
        <v>11</v>
      </c>
    </row>
    <row r="58" spans="4:14" x14ac:dyDescent="0.5">
      <c r="D58" s="13">
        <v>54</v>
      </c>
      <c r="E58" s="14">
        <v>8</v>
      </c>
      <c r="F58" s="14">
        <v>14</v>
      </c>
      <c r="G58" s="14">
        <v>21</v>
      </c>
      <c r="H58" s="15">
        <v>11</v>
      </c>
      <c r="J58" s="5">
        <v>54</v>
      </c>
      <c r="K58" s="8">
        <f t="shared" si="0"/>
        <v>8</v>
      </c>
      <c r="L58" s="6">
        <f t="shared" si="1"/>
        <v>14</v>
      </c>
      <c r="M58" s="6">
        <f t="shared" si="2"/>
        <v>22</v>
      </c>
      <c r="N58" s="6">
        <f t="shared" si="3"/>
        <v>11</v>
      </c>
    </row>
    <row r="59" spans="4:14" x14ac:dyDescent="0.5">
      <c r="D59" s="13">
        <v>55</v>
      </c>
      <c r="E59" s="14">
        <v>8</v>
      </c>
      <c r="F59" s="14">
        <v>14</v>
      </c>
      <c r="G59" s="14">
        <v>22</v>
      </c>
      <c r="H59" s="15">
        <v>11</v>
      </c>
      <c r="J59" s="5">
        <v>55</v>
      </c>
      <c r="K59" s="8">
        <f t="shared" si="0"/>
        <v>8</v>
      </c>
      <c r="L59" s="6">
        <f t="shared" si="1"/>
        <v>14</v>
      </c>
      <c r="M59" s="6">
        <f t="shared" si="2"/>
        <v>22</v>
      </c>
      <c r="N59" s="6">
        <f t="shared" si="3"/>
        <v>11</v>
      </c>
    </row>
    <row r="60" spans="4:14" x14ac:dyDescent="0.5">
      <c r="D60" s="13">
        <v>56</v>
      </c>
      <c r="E60" s="14">
        <v>8</v>
      </c>
      <c r="F60" s="14">
        <v>14</v>
      </c>
      <c r="G60" s="14">
        <v>23</v>
      </c>
      <c r="H60" s="15">
        <v>11</v>
      </c>
      <c r="J60" s="5">
        <v>56</v>
      </c>
      <c r="K60" s="8">
        <f t="shared" si="0"/>
        <v>8</v>
      </c>
      <c r="L60" s="6">
        <f t="shared" si="1"/>
        <v>14</v>
      </c>
      <c r="M60" s="6">
        <f t="shared" si="2"/>
        <v>22</v>
      </c>
      <c r="N60" s="6">
        <f t="shared" si="3"/>
        <v>11</v>
      </c>
    </row>
    <row r="61" spans="4:14" x14ac:dyDescent="0.5">
      <c r="D61" s="13">
        <v>57</v>
      </c>
      <c r="E61" s="14">
        <v>9</v>
      </c>
      <c r="F61" s="14">
        <v>14</v>
      </c>
      <c r="G61" s="14">
        <v>23</v>
      </c>
      <c r="H61" s="15">
        <v>11</v>
      </c>
      <c r="J61" s="5">
        <v>57</v>
      </c>
      <c r="K61" s="8">
        <f t="shared" si="0"/>
        <v>9</v>
      </c>
      <c r="L61" s="6">
        <f t="shared" si="1"/>
        <v>14</v>
      </c>
      <c r="M61" s="6">
        <f t="shared" si="2"/>
        <v>23</v>
      </c>
      <c r="N61" s="6">
        <f t="shared" si="3"/>
        <v>11</v>
      </c>
    </row>
    <row r="62" spans="4:14" x14ac:dyDescent="0.5">
      <c r="D62" s="13">
        <v>58</v>
      </c>
      <c r="E62" s="14">
        <v>9</v>
      </c>
      <c r="F62" s="14">
        <v>15</v>
      </c>
      <c r="G62" s="14">
        <v>23</v>
      </c>
      <c r="H62" s="15">
        <v>11</v>
      </c>
      <c r="J62" s="5">
        <v>58</v>
      </c>
      <c r="K62" s="8">
        <f t="shared" si="0"/>
        <v>9</v>
      </c>
      <c r="L62" s="6">
        <f t="shared" si="1"/>
        <v>15</v>
      </c>
      <c r="M62" s="6">
        <f t="shared" si="2"/>
        <v>23</v>
      </c>
      <c r="N62" s="6">
        <f t="shared" si="3"/>
        <v>12</v>
      </c>
    </row>
    <row r="63" spans="4:14" x14ac:dyDescent="0.5">
      <c r="D63" s="13">
        <v>59</v>
      </c>
      <c r="E63" s="14">
        <v>9</v>
      </c>
      <c r="F63" s="14">
        <v>15</v>
      </c>
      <c r="G63" s="14">
        <v>24</v>
      </c>
      <c r="H63" s="15">
        <v>11</v>
      </c>
      <c r="J63" s="5">
        <v>59</v>
      </c>
      <c r="K63" s="8">
        <f t="shared" si="0"/>
        <v>9</v>
      </c>
      <c r="L63" s="6">
        <f t="shared" si="1"/>
        <v>15</v>
      </c>
      <c r="M63" s="6">
        <f t="shared" si="2"/>
        <v>24</v>
      </c>
      <c r="N63" s="6">
        <f t="shared" si="3"/>
        <v>12</v>
      </c>
    </row>
    <row r="64" spans="4:14" x14ac:dyDescent="0.5">
      <c r="D64" s="13">
        <v>60</v>
      </c>
      <c r="E64" s="14">
        <v>9</v>
      </c>
      <c r="F64" s="14">
        <v>15</v>
      </c>
      <c r="G64" s="14">
        <v>24</v>
      </c>
      <c r="H64" s="15">
        <v>12</v>
      </c>
      <c r="J64" s="5">
        <v>60</v>
      </c>
      <c r="K64" s="8">
        <f t="shared" si="0"/>
        <v>9</v>
      </c>
      <c r="L64" s="6">
        <f t="shared" si="1"/>
        <v>15</v>
      </c>
      <c r="M64" s="6">
        <f t="shared" si="2"/>
        <v>24</v>
      </c>
      <c r="N64" s="6">
        <f t="shared" si="3"/>
        <v>12</v>
      </c>
    </row>
    <row r="65" spans="4:14" x14ac:dyDescent="0.5">
      <c r="D65" s="13">
        <v>61</v>
      </c>
      <c r="E65" s="14">
        <v>9</v>
      </c>
      <c r="F65" s="14">
        <v>15</v>
      </c>
      <c r="G65" s="14">
        <v>25</v>
      </c>
      <c r="H65" s="15">
        <v>12</v>
      </c>
      <c r="J65" s="5">
        <v>61</v>
      </c>
      <c r="K65" s="8">
        <f t="shared" si="0"/>
        <v>9</v>
      </c>
      <c r="L65" s="6">
        <f t="shared" si="1"/>
        <v>15</v>
      </c>
      <c r="M65" s="6">
        <f t="shared" si="2"/>
        <v>24</v>
      </c>
      <c r="N65" s="6">
        <f t="shared" si="3"/>
        <v>12</v>
      </c>
    </row>
    <row r="66" spans="4:14" x14ac:dyDescent="0.5">
      <c r="D66" s="13">
        <v>62</v>
      </c>
      <c r="E66" s="14">
        <v>9</v>
      </c>
      <c r="F66" s="14">
        <v>16</v>
      </c>
      <c r="G66" s="14">
        <v>25</v>
      </c>
      <c r="H66" s="15">
        <v>12</v>
      </c>
      <c r="J66" s="5">
        <v>62</v>
      </c>
      <c r="K66" s="8">
        <f t="shared" si="0"/>
        <v>9</v>
      </c>
      <c r="L66" s="6">
        <f t="shared" si="1"/>
        <v>16</v>
      </c>
      <c r="M66" s="6">
        <f t="shared" si="2"/>
        <v>25</v>
      </c>
      <c r="N66" s="6">
        <f t="shared" si="3"/>
        <v>12</v>
      </c>
    </row>
    <row r="67" spans="4:14" x14ac:dyDescent="0.5">
      <c r="D67" s="13">
        <v>63</v>
      </c>
      <c r="E67" s="14">
        <v>9</v>
      </c>
      <c r="F67" s="14">
        <v>16</v>
      </c>
      <c r="G67" s="14">
        <v>25</v>
      </c>
      <c r="H67" s="15">
        <v>13</v>
      </c>
      <c r="J67" s="5">
        <v>63</v>
      </c>
      <c r="K67" s="8">
        <f t="shared" si="0"/>
        <v>9</v>
      </c>
      <c r="L67" s="6">
        <f t="shared" si="1"/>
        <v>16</v>
      </c>
      <c r="M67" s="6">
        <f t="shared" si="2"/>
        <v>25</v>
      </c>
      <c r="N67" s="6">
        <f t="shared" si="3"/>
        <v>13</v>
      </c>
    </row>
    <row r="68" spans="4:14" x14ac:dyDescent="0.5">
      <c r="D68" s="13">
        <v>64</v>
      </c>
      <c r="E68" s="14">
        <v>10</v>
      </c>
      <c r="F68" s="14">
        <v>16</v>
      </c>
      <c r="G68" s="14">
        <v>25</v>
      </c>
      <c r="H68" s="15">
        <v>13</v>
      </c>
      <c r="J68" s="5">
        <v>64</v>
      </c>
      <c r="K68" s="8">
        <f t="shared" si="0"/>
        <v>10</v>
      </c>
      <c r="L68" s="6">
        <f t="shared" si="1"/>
        <v>16</v>
      </c>
      <c r="M68" s="6">
        <f t="shared" si="2"/>
        <v>26</v>
      </c>
      <c r="N68" s="6">
        <f t="shared" si="3"/>
        <v>13</v>
      </c>
    </row>
    <row r="69" spans="4:14" x14ac:dyDescent="0.5">
      <c r="D69" s="13">
        <v>65</v>
      </c>
      <c r="E69" s="14">
        <v>10</v>
      </c>
      <c r="F69" s="14">
        <v>16</v>
      </c>
      <c r="G69" s="14">
        <v>26</v>
      </c>
      <c r="H69" s="15">
        <v>13</v>
      </c>
      <c r="J69" s="5">
        <v>65</v>
      </c>
      <c r="K69" s="8">
        <f t="shared" si="0"/>
        <v>10</v>
      </c>
      <c r="L69" s="6">
        <f t="shared" si="1"/>
        <v>16</v>
      </c>
      <c r="M69" s="6">
        <f t="shared" si="2"/>
        <v>26</v>
      </c>
      <c r="N69" s="6">
        <f t="shared" si="3"/>
        <v>13</v>
      </c>
    </row>
    <row r="70" spans="4:14" x14ac:dyDescent="0.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5">
      <c r="D71" s="13">
        <v>67</v>
      </c>
      <c r="E71" s="14">
        <v>10</v>
      </c>
      <c r="F71" s="14">
        <v>17</v>
      </c>
      <c r="G71" s="14">
        <v>27</v>
      </c>
      <c r="H71" s="15">
        <v>13</v>
      </c>
      <c r="J71" s="5">
        <v>67</v>
      </c>
      <c r="K71" s="8">
        <f t="shared" si="4"/>
        <v>10</v>
      </c>
      <c r="L71" s="6">
        <f t="shared" si="5"/>
        <v>17</v>
      </c>
      <c r="M71" s="6">
        <f t="shared" si="6"/>
        <v>27</v>
      </c>
      <c r="N71" s="6">
        <f t="shared" si="7"/>
        <v>13</v>
      </c>
    </row>
    <row r="72" spans="4:14" x14ac:dyDescent="0.5">
      <c r="D72" s="13">
        <v>68</v>
      </c>
      <c r="E72" s="14">
        <v>10</v>
      </c>
      <c r="F72" s="14">
        <v>17</v>
      </c>
      <c r="G72" s="14">
        <v>27</v>
      </c>
      <c r="H72" s="15">
        <v>14</v>
      </c>
      <c r="J72" s="5">
        <v>68</v>
      </c>
      <c r="K72" s="8">
        <f t="shared" si="4"/>
        <v>10</v>
      </c>
      <c r="L72" s="6">
        <f t="shared" si="5"/>
        <v>17</v>
      </c>
      <c r="M72" s="6">
        <f t="shared" si="6"/>
        <v>27</v>
      </c>
      <c r="N72" s="6">
        <f t="shared" si="7"/>
        <v>14</v>
      </c>
    </row>
    <row r="73" spans="4:14" x14ac:dyDescent="0.5">
      <c r="D73" s="13">
        <v>69</v>
      </c>
      <c r="E73" s="14">
        <v>10</v>
      </c>
      <c r="F73" s="14">
        <v>17</v>
      </c>
      <c r="G73" s="14">
        <v>28</v>
      </c>
      <c r="H73" s="15">
        <v>14</v>
      </c>
      <c r="J73" s="5">
        <v>69</v>
      </c>
      <c r="K73" s="8">
        <f t="shared" si="4"/>
        <v>10</v>
      </c>
      <c r="L73" s="6">
        <f t="shared" si="5"/>
        <v>17</v>
      </c>
      <c r="M73" s="6">
        <f t="shared" si="6"/>
        <v>28</v>
      </c>
      <c r="N73" s="6">
        <f t="shared" si="7"/>
        <v>14</v>
      </c>
    </row>
    <row r="74" spans="4:14" x14ac:dyDescent="0.5">
      <c r="D74" s="13">
        <v>70</v>
      </c>
      <c r="E74" s="14">
        <v>11</v>
      </c>
      <c r="F74" s="14">
        <v>17</v>
      </c>
      <c r="G74" s="14">
        <v>28</v>
      </c>
      <c r="H74" s="15">
        <v>14</v>
      </c>
      <c r="J74" s="5">
        <v>70</v>
      </c>
      <c r="K74" s="8">
        <f t="shared" si="4"/>
        <v>11</v>
      </c>
      <c r="L74" s="6">
        <f t="shared" si="5"/>
        <v>18</v>
      </c>
      <c r="M74" s="6">
        <f t="shared" si="6"/>
        <v>28</v>
      </c>
      <c r="N74" s="6">
        <f t="shared" si="7"/>
        <v>14</v>
      </c>
    </row>
    <row r="75" spans="4:14" x14ac:dyDescent="0.5">
      <c r="D75" s="13">
        <v>71</v>
      </c>
      <c r="E75" s="14">
        <v>11</v>
      </c>
      <c r="F75" s="14">
        <v>18</v>
      </c>
      <c r="G75" s="14">
        <v>28</v>
      </c>
      <c r="H75" s="15">
        <v>14</v>
      </c>
      <c r="J75" s="5">
        <v>71</v>
      </c>
      <c r="K75" s="8">
        <f t="shared" si="4"/>
        <v>11</v>
      </c>
      <c r="L75" s="6">
        <f t="shared" si="5"/>
        <v>18</v>
      </c>
      <c r="M75" s="6">
        <f t="shared" si="6"/>
        <v>28</v>
      </c>
      <c r="N75" s="6">
        <f t="shared" si="7"/>
        <v>14</v>
      </c>
    </row>
    <row r="76" spans="4:14" x14ac:dyDescent="0.5">
      <c r="D76" s="13">
        <v>72</v>
      </c>
      <c r="E76" s="14">
        <v>11</v>
      </c>
      <c r="F76" s="14">
        <v>18</v>
      </c>
      <c r="G76" s="14">
        <v>29</v>
      </c>
      <c r="H76" s="15">
        <v>14</v>
      </c>
      <c r="J76" s="5">
        <v>72</v>
      </c>
      <c r="K76" s="8">
        <f t="shared" si="4"/>
        <v>11</v>
      </c>
      <c r="L76" s="6">
        <f t="shared" si="5"/>
        <v>18</v>
      </c>
      <c r="M76" s="6">
        <f t="shared" si="6"/>
        <v>29</v>
      </c>
      <c r="N76" s="6">
        <f t="shared" si="7"/>
        <v>14</v>
      </c>
    </row>
    <row r="77" spans="4:14" x14ac:dyDescent="0.5">
      <c r="D77" s="13">
        <v>73</v>
      </c>
      <c r="E77" s="14">
        <v>11</v>
      </c>
      <c r="F77" s="14">
        <v>18</v>
      </c>
      <c r="G77" s="14">
        <v>29</v>
      </c>
      <c r="H77" s="15">
        <v>15</v>
      </c>
      <c r="J77" s="5">
        <v>73</v>
      </c>
      <c r="K77" s="8">
        <f t="shared" si="4"/>
        <v>11</v>
      </c>
      <c r="L77" s="6">
        <f t="shared" si="5"/>
        <v>18</v>
      </c>
      <c r="M77" s="6">
        <f t="shared" si="6"/>
        <v>29</v>
      </c>
      <c r="N77" s="6">
        <f t="shared" si="7"/>
        <v>15</v>
      </c>
    </row>
    <row r="78" spans="4:14" x14ac:dyDescent="0.5">
      <c r="D78" s="13">
        <v>74</v>
      </c>
      <c r="E78" s="14">
        <v>11</v>
      </c>
      <c r="F78" s="14">
        <v>19</v>
      </c>
      <c r="G78" s="14">
        <v>29</v>
      </c>
      <c r="H78" s="15">
        <v>15</v>
      </c>
      <c r="J78" s="5">
        <v>74</v>
      </c>
      <c r="K78" s="8">
        <f t="shared" si="4"/>
        <v>11</v>
      </c>
      <c r="L78" s="6">
        <f t="shared" si="5"/>
        <v>19</v>
      </c>
      <c r="M78" s="6">
        <f t="shared" si="6"/>
        <v>30</v>
      </c>
      <c r="N78" s="6">
        <f t="shared" si="7"/>
        <v>15</v>
      </c>
    </row>
    <row r="79" spans="4:14" x14ac:dyDescent="0.5">
      <c r="D79" s="13">
        <v>75</v>
      </c>
      <c r="E79" s="14">
        <v>11</v>
      </c>
      <c r="F79" s="14">
        <v>19</v>
      </c>
      <c r="G79" s="14">
        <v>30</v>
      </c>
      <c r="H79" s="15">
        <v>15</v>
      </c>
      <c r="J79" s="5">
        <v>75</v>
      </c>
      <c r="K79" s="8">
        <f t="shared" si="4"/>
        <v>11</v>
      </c>
      <c r="L79" s="6">
        <f t="shared" si="5"/>
        <v>19</v>
      </c>
      <c r="M79" s="6">
        <f t="shared" si="6"/>
        <v>30</v>
      </c>
      <c r="N79" s="6">
        <f t="shared" si="7"/>
        <v>15</v>
      </c>
    </row>
    <row r="80" spans="4:14" x14ac:dyDescent="0.5">
      <c r="D80" s="13">
        <v>76</v>
      </c>
      <c r="E80" s="14">
        <v>11</v>
      </c>
      <c r="F80" s="14">
        <v>19</v>
      </c>
      <c r="G80" s="14">
        <v>31</v>
      </c>
      <c r="H80" s="15">
        <v>15</v>
      </c>
      <c r="J80" s="5">
        <v>76</v>
      </c>
      <c r="K80" s="8">
        <f t="shared" si="4"/>
        <v>11</v>
      </c>
      <c r="L80" s="6">
        <f t="shared" si="5"/>
        <v>19</v>
      </c>
      <c r="M80" s="6">
        <f t="shared" si="6"/>
        <v>30</v>
      </c>
      <c r="N80" s="6">
        <f t="shared" si="7"/>
        <v>15</v>
      </c>
    </row>
    <row r="81" spans="4:14" x14ac:dyDescent="0.5">
      <c r="D81" s="13">
        <v>77</v>
      </c>
      <c r="E81" s="14">
        <v>12</v>
      </c>
      <c r="F81" s="14">
        <v>19</v>
      </c>
      <c r="G81" s="14">
        <v>31</v>
      </c>
      <c r="H81" s="15">
        <v>15</v>
      </c>
      <c r="J81" s="5">
        <v>77</v>
      </c>
      <c r="K81" s="8">
        <f t="shared" si="4"/>
        <v>12</v>
      </c>
      <c r="L81" s="6">
        <f t="shared" si="5"/>
        <v>19</v>
      </c>
      <c r="M81" s="6">
        <f t="shared" si="6"/>
        <v>31</v>
      </c>
      <c r="N81" s="6">
        <f t="shared" si="7"/>
        <v>15</v>
      </c>
    </row>
    <row r="82" spans="4:14" x14ac:dyDescent="0.5">
      <c r="D82" s="13">
        <v>78</v>
      </c>
      <c r="E82" s="14">
        <v>12</v>
      </c>
      <c r="F82" s="14">
        <v>20</v>
      </c>
      <c r="G82" s="14">
        <v>31</v>
      </c>
      <c r="H82" s="15">
        <v>15</v>
      </c>
      <c r="J82" s="5">
        <v>78</v>
      </c>
      <c r="K82" s="8">
        <f t="shared" si="4"/>
        <v>12</v>
      </c>
      <c r="L82" s="6">
        <f t="shared" si="5"/>
        <v>20</v>
      </c>
      <c r="M82" s="6">
        <f t="shared" si="6"/>
        <v>31</v>
      </c>
      <c r="N82" s="6">
        <f t="shared" si="7"/>
        <v>16</v>
      </c>
    </row>
    <row r="83" spans="4:14" x14ac:dyDescent="0.5">
      <c r="D83" s="13">
        <v>79</v>
      </c>
      <c r="E83" s="14">
        <v>12</v>
      </c>
      <c r="F83" s="14">
        <v>20</v>
      </c>
      <c r="G83" s="14">
        <v>32</v>
      </c>
      <c r="H83" s="15">
        <v>15</v>
      </c>
      <c r="J83" s="5">
        <v>79</v>
      </c>
      <c r="K83" s="8">
        <f t="shared" si="4"/>
        <v>12</v>
      </c>
      <c r="L83" s="6">
        <f t="shared" si="5"/>
        <v>20</v>
      </c>
      <c r="M83" s="6">
        <f t="shared" si="6"/>
        <v>32</v>
      </c>
      <c r="N83" s="6">
        <f t="shared" si="7"/>
        <v>16</v>
      </c>
    </row>
    <row r="84" spans="4:14" x14ac:dyDescent="0.5">
      <c r="D84" s="13">
        <v>80</v>
      </c>
      <c r="E84" s="14">
        <v>12</v>
      </c>
      <c r="F84" s="14">
        <v>20</v>
      </c>
      <c r="G84" s="14">
        <v>32</v>
      </c>
      <c r="H84" s="15">
        <v>16</v>
      </c>
      <c r="J84" s="5">
        <v>80</v>
      </c>
      <c r="K84" s="8">
        <f t="shared" si="4"/>
        <v>12</v>
      </c>
      <c r="L84" s="6">
        <f t="shared" si="5"/>
        <v>20</v>
      </c>
      <c r="M84" s="6">
        <f t="shared" si="6"/>
        <v>32</v>
      </c>
      <c r="N84" s="6">
        <f t="shared" si="7"/>
        <v>16</v>
      </c>
    </row>
    <row r="85" spans="4:14" x14ac:dyDescent="0.5">
      <c r="D85" s="13">
        <v>81</v>
      </c>
      <c r="E85" s="14">
        <v>12</v>
      </c>
      <c r="F85" s="14">
        <v>20</v>
      </c>
      <c r="G85" s="14">
        <v>33</v>
      </c>
      <c r="H85" s="15">
        <v>16</v>
      </c>
      <c r="J85" s="5">
        <v>81</v>
      </c>
      <c r="K85" s="8">
        <f t="shared" si="4"/>
        <v>12</v>
      </c>
      <c r="L85" s="6">
        <f t="shared" si="5"/>
        <v>20</v>
      </c>
      <c r="M85" s="6">
        <f t="shared" si="6"/>
        <v>32</v>
      </c>
      <c r="N85" s="6">
        <f t="shared" si="7"/>
        <v>16</v>
      </c>
    </row>
    <row r="86" spans="4:14" x14ac:dyDescent="0.5">
      <c r="D86" s="13">
        <v>82</v>
      </c>
      <c r="E86" s="14">
        <v>12</v>
      </c>
      <c r="F86" s="14">
        <v>21</v>
      </c>
      <c r="G86" s="14">
        <v>33</v>
      </c>
      <c r="H86" s="15">
        <v>16</v>
      </c>
      <c r="J86" s="5">
        <v>82</v>
      </c>
      <c r="K86" s="8">
        <f t="shared" si="4"/>
        <v>12</v>
      </c>
      <c r="L86" s="6">
        <f t="shared" si="5"/>
        <v>21</v>
      </c>
      <c r="M86" s="6">
        <f t="shared" si="6"/>
        <v>33</v>
      </c>
      <c r="N86" s="6">
        <f t="shared" si="7"/>
        <v>16</v>
      </c>
    </row>
    <row r="87" spans="4:14" x14ac:dyDescent="0.5">
      <c r="D87" s="13">
        <v>83</v>
      </c>
      <c r="E87" s="14">
        <v>12</v>
      </c>
      <c r="F87" s="14">
        <v>21</v>
      </c>
      <c r="G87" s="14">
        <v>33</v>
      </c>
      <c r="H87" s="15">
        <v>17</v>
      </c>
      <c r="J87" s="5">
        <v>83</v>
      </c>
      <c r="K87" s="8">
        <f t="shared" si="4"/>
        <v>12</v>
      </c>
      <c r="L87" s="6">
        <f t="shared" si="5"/>
        <v>21</v>
      </c>
      <c r="M87" s="6">
        <f t="shared" si="6"/>
        <v>33</v>
      </c>
      <c r="N87" s="6">
        <f t="shared" si="7"/>
        <v>17</v>
      </c>
    </row>
    <row r="88" spans="4:14" x14ac:dyDescent="0.5">
      <c r="D88" s="13">
        <v>84</v>
      </c>
      <c r="E88" s="14">
        <v>13</v>
      </c>
      <c r="F88" s="14">
        <v>21</v>
      </c>
      <c r="G88" s="14">
        <v>33</v>
      </c>
      <c r="H88" s="15">
        <v>17</v>
      </c>
      <c r="J88" s="5">
        <v>84</v>
      </c>
      <c r="K88" s="8">
        <f t="shared" si="4"/>
        <v>13</v>
      </c>
      <c r="L88" s="6">
        <f t="shared" si="5"/>
        <v>21</v>
      </c>
      <c r="M88" s="6">
        <f t="shared" si="6"/>
        <v>34</v>
      </c>
      <c r="N88" s="6">
        <f t="shared" si="7"/>
        <v>17</v>
      </c>
    </row>
    <row r="89" spans="4:14" x14ac:dyDescent="0.5">
      <c r="D89" s="13">
        <v>85</v>
      </c>
      <c r="E89" s="14">
        <v>13</v>
      </c>
      <c r="F89" s="14">
        <v>21</v>
      </c>
      <c r="G89" s="14">
        <v>34</v>
      </c>
      <c r="H89" s="15">
        <v>17</v>
      </c>
      <c r="J89" s="5">
        <v>85</v>
      </c>
      <c r="K89" s="8">
        <f t="shared" si="4"/>
        <v>13</v>
      </c>
      <c r="L89" s="6">
        <f t="shared" si="5"/>
        <v>21</v>
      </c>
      <c r="M89" s="6">
        <f t="shared" si="6"/>
        <v>34</v>
      </c>
      <c r="N89" s="6">
        <f t="shared" si="7"/>
        <v>17</v>
      </c>
    </row>
    <row r="90" spans="4:14" x14ac:dyDescent="0.5">
      <c r="D90" s="13">
        <v>86</v>
      </c>
      <c r="E90" s="14">
        <v>13</v>
      </c>
      <c r="F90" s="14">
        <v>22</v>
      </c>
      <c r="G90" s="14">
        <v>34</v>
      </c>
      <c r="H90" s="15">
        <v>17</v>
      </c>
      <c r="J90" s="5">
        <v>86</v>
      </c>
      <c r="K90" s="8">
        <f t="shared" si="4"/>
        <v>13</v>
      </c>
      <c r="L90" s="6">
        <f t="shared" si="5"/>
        <v>22</v>
      </c>
      <c r="M90" s="6">
        <f t="shared" si="6"/>
        <v>34</v>
      </c>
      <c r="N90" s="6">
        <f t="shared" si="7"/>
        <v>17</v>
      </c>
    </row>
    <row r="91" spans="4:14" x14ac:dyDescent="0.5">
      <c r="D91" s="13">
        <v>87</v>
      </c>
      <c r="E91" s="14">
        <v>13</v>
      </c>
      <c r="F91" s="14">
        <v>22</v>
      </c>
      <c r="G91" s="14">
        <v>35</v>
      </c>
      <c r="H91" s="15">
        <v>17</v>
      </c>
      <c r="J91" s="5">
        <v>87</v>
      </c>
      <c r="K91" s="8">
        <f t="shared" si="4"/>
        <v>13</v>
      </c>
      <c r="L91" s="6">
        <f t="shared" si="5"/>
        <v>22</v>
      </c>
      <c r="M91" s="6">
        <f t="shared" si="6"/>
        <v>35</v>
      </c>
      <c r="N91" s="6">
        <f t="shared" si="7"/>
        <v>17</v>
      </c>
    </row>
    <row r="92" spans="4:14" x14ac:dyDescent="0.5">
      <c r="D92" s="13">
        <v>88</v>
      </c>
      <c r="E92" s="14">
        <v>13</v>
      </c>
      <c r="F92" s="14">
        <v>22</v>
      </c>
      <c r="G92" s="14">
        <v>35</v>
      </c>
      <c r="H92" s="15">
        <v>18</v>
      </c>
      <c r="J92" s="5">
        <v>88</v>
      </c>
      <c r="K92" s="8">
        <f t="shared" si="4"/>
        <v>13</v>
      </c>
      <c r="L92" s="6">
        <f t="shared" si="5"/>
        <v>22</v>
      </c>
      <c r="M92" s="6">
        <f t="shared" si="6"/>
        <v>35</v>
      </c>
      <c r="N92" s="6">
        <f t="shared" si="7"/>
        <v>18</v>
      </c>
    </row>
    <row r="93" spans="4:14" x14ac:dyDescent="0.5">
      <c r="D93" s="13">
        <v>89</v>
      </c>
      <c r="E93" s="14">
        <v>13</v>
      </c>
      <c r="F93" s="14">
        <v>22</v>
      </c>
      <c r="G93" s="14">
        <v>36</v>
      </c>
      <c r="H93" s="15">
        <v>18</v>
      </c>
      <c r="J93" s="5">
        <v>89</v>
      </c>
      <c r="K93" s="8">
        <f t="shared" si="4"/>
        <v>13</v>
      </c>
      <c r="L93" s="6">
        <f t="shared" si="5"/>
        <v>22</v>
      </c>
      <c r="M93" s="6">
        <f t="shared" si="6"/>
        <v>36</v>
      </c>
      <c r="N93" s="6">
        <f t="shared" si="7"/>
        <v>18</v>
      </c>
    </row>
    <row r="94" spans="4:14" x14ac:dyDescent="0.5">
      <c r="D94" s="13">
        <v>90</v>
      </c>
      <c r="E94" s="14">
        <v>14</v>
      </c>
      <c r="F94" s="14">
        <v>22</v>
      </c>
      <c r="G94" s="14">
        <v>36</v>
      </c>
      <c r="H94" s="15">
        <v>18</v>
      </c>
      <c r="J94" s="5">
        <v>90</v>
      </c>
      <c r="K94" s="8">
        <f t="shared" si="4"/>
        <v>14</v>
      </c>
      <c r="L94" s="6">
        <f t="shared" si="5"/>
        <v>23</v>
      </c>
      <c r="M94" s="6">
        <f t="shared" si="6"/>
        <v>36</v>
      </c>
      <c r="N94" s="6">
        <f t="shared" si="7"/>
        <v>18</v>
      </c>
    </row>
    <row r="95" spans="4:14" x14ac:dyDescent="0.5">
      <c r="D95" s="13">
        <v>91</v>
      </c>
      <c r="E95" s="14">
        <v>14</v>
      </c>
      <c r="F95" s="14">
        <v>23</v>
      </c>
      <c r="G95" s="14">
        <v>36</v>
      </c>
      <c r="H95" s="15">
        <v>18</v>
      </c>
      <c r="J95" s="5">
        <v>91</v>
      </c>
      <c r="K95" s="8">
        <f t="shared" si="4"/>
        <v>14</v>
      </c>
      <c r="L95" s="6">
        <f t="shared" si="5"/>
        <v>23</v>
      </c>
      <c r="M95" s="6">
        <f t="shared" si="6"/>
        <v>36</v>
      </c>
      <c r="N95" s="6">
        <f t="shared" si="7"/>
        <v>18</v>
      </c>
    </row>
    <row r="96" spans="4:14" x14ac:dyDescent="0.5">
      <c r="D96" s="13">
        <v>92</v>
      </c>
      <c r="E96" s="14">
        <v>14</v>
      </c>
      <c r="F96" s="14">
        <v>23</v>
      </c>
      <c r="G96" s="14">
        <v>37</v>
      </c>
      <c r="H96" s="15">
        <v>18</v>
      </c>
      <c r="J96" s="5">
        <v>92</v>
      </c>
      <c r="K96" s="8">
        <f t="shared" si="4"/>
        <v>14</v>
      </c>
      <c r="L96" s="6">
        <f t="shared" si="5"/>
        <v>23</v>
      </c>
      <c r="M96" s="6">
        <f t="shared" si="6"/>
        <v>37</v>
      </c>
      <c r="N96" s="6">
        <f t="shared" si="7"/>
        <v>18</v>
      </c>
    </row>
    <row r="97" spans="4:14" x14ac:dyDescent="0.5">
      <c r="D97" s="13">
        <v>93</v>
      </c>
      <c r="E97" s="14">
        <v>14</v>
      </c>
      <c r="F97" s="14">
        <v>23</v>
      </c>
      <c r="G97" s="14">
        <v>37</v>
      </c>
      <c r="H97" s="15">
        <v>19</v>
      </c>
      <c r="J97" s="5">
        <v>93</v>
      </c>
      <c r="K97" s="8">
        <f t="shared" si="4"/>
        <v>14</v>
      </c>
      <c r="L97" s="6">
        <f t="shared" si="5"/>
        <v>23</v>
      </c>
      <c r="M97" s="6">
        <f t="shared" si="6"/>
        <v>37</v>
      </c>
      <c r="N97" s="6">
        <f t="shared" si="7"/>
        <v>19</v>
      </c>
    </row>
    <row r="98" spans="4:14" x14ac:dyDescent="0.5">
      <c r="D98" s="13">
        <v>94</v>
      </c>
      <c r="E98" s="14">
        <v>14</v>
      </c>
      <c r="F98" s="14">
        <v>24</v>
      </c>
      <c r="G98" s="14">
        <v>37</v>
      </c>
      <c r="H98" s="15">
        <v>19</v>
      </c>
      <c r="J98" s="5">
        <v>94</v>
      </c>
      <c r="K98" s="8">
        <f t="shared" si="4"/>
        <v>14</v>
      </c>
      <c r="L98" s="6">
        <f t="shared" si="5"/>
        <v>24</v>
      </c>
      <c r="M98" s="6">
        <f t="shared" si="6"/>
        <v>38</v>
      </c>
      <c r="N98" s="6">
        <f t="shared" si="7"/>
        <v>19</v>
      </c>
    </row>
    <row r="99" spans="4:14" x14ac:dyDescent="0.5">
      <c r="D99" s="13">
        <v>95</v>
      </c>
      <c r="E99" s="14">
        <v>14</v>
      </c>
      <c r="F99" s="14">
        <v>24</v>
      </c>
      <c r="G99" s="14">
        <v>38</v>
      </c>
      <c r="H99" s="15">
        <v>19</v>
      </c>
      <c r="J99" s="5">
        <v>95</v>
      </c>
      <c r="K99" s="8">
        <f t="shared" si="4"/>
        <v>14</v>
      </c>
      <c r="L99" s="6">
        <f t="shared" si="5"/>
        <v>24</v>
      </c>
      <c r="M99" s="6">
        <f t="shared" si="6"/>
        <v>38</v>
      </c>
      <c r="N99" s="6">
        <f t="shared" si="7"/>
        <v>19</v>
      </c>
    </row>
    <row r="100" spans="4:14" x14ac:dyDescent="0.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0"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511531-B769-4929-806F-2A05A4882D77}">
  <ds:schemaRefs>
    <ds:schemaRef ds:uri="http://schemas.microsoft.com/office/2006/metadata/properties"/>
    <ds:schemaRef ds:uri="http://schemas.microsoft.com/office/infopath/2007/PartnerControls"/>
    <ds:schemaRef ds:uri="3682f0b6-9d30-46e6-ae75-87263439af5a"/>
    <ds:schemaRef ds:uri="351fec23-1ea6-4572-a8f7-a67b3384bed4"/>
    <ds:schemaRef ds:uri="http://schemas.microsoft.com/sharepoint/v3"/>
    <ds:schemaRef ds:uri="c8cd16cf-b28a-4d08-8e2d-9d89ab9eec4e"/>
  </ds:schemaRefs>
</ds:datastoreItem>
</file>

<file path=customXml/itemProps3.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4.xml><?xml version="1.0" encoding="utf-8"?>
<ds:datastoreItem xmlns:ds="http://schemas.openxmlformats.org/officeDocument/2006/customXml" ds:itemID="{EEA81C5A-E469-465D-89D2-BFC9DC1354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Travel Worksheet</vt:lpstr>
      <vt:lpstr>Detailed Instructions</vt:lpstr>
      <vt:lpstr>Versions</vt:lpstr>
      <vt:lpstr>Data</vt:lpstr>
      <vt:lpstr>'Travel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Norton, Annemarie</cp:lastModifiedBy>
  <cp:lastPrinted>2023-11-06T00:26:49Z</cp:lastPrinted>
  <dcterms:created xsi:type="dcterms:W3CDTF">2023-10-16T18:04:08Z</dcterms:created>
  <dcterms:modified xsi:type="dcterms:W3CDTF">2024-02-07T22:35:58Z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