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APDB\SFR\"/>
    </mc:Choice>
  </mc:AlternateContent>
  <bookViews>
    <workbookView xWindow="0" yWindow="0" windowWidth="21570" windowHeight="8160" tabRatio="893" firstSheet="1" activeTab="3"/>
  </bookViews>
  <sheets>
    <sheet name="CY SFR Trend Data" sheetId="3" state="hidden" r:id="rId1"/>
    <sheet name="Summer 16" sheetId="2" r:id="rId2"/>
    <sheet name="Fall 16" sheetId="1" r:id="rId3"/>
    <sheet name="Spring 17" sheetId="5" r:id="rId4"/>
  </sheets>
  <definedNames>
    <definedName name="_xlnm.Print_Titles" localSheetId="2">'Fall 16'!$1:$1</definedName>
    <definedName name="_xlnm.Print_Titles" localSheetId="1">'Summer 16'!$1:$1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6" i="2" l="1"/>
  <c r="L36" i="2"/>
  <c r="Q36" i="2"/>
  <c r="R36" i="2" s="1"/>
  <c r="P36" i="2"/>
  <c r="N36" i="2"/>
  <c r="M36" i="2"/>
  <c r="K36" i="2"/>
  <c r="J36" i="2"/>
  <c r="H36" i="2"/>
  <c r="G36" i="2"/>
  <c r="E36" i="2"/>
  <c r="D36" i="2"/>
  <c r="C36" i="2"/>
  <c r="Q69" i="5"/>
  <c r="R69" i="5" s="1"/>
  <c r="P69" i="5"/>
  <c r="N69" i="5"/>
  <c r="M69" i="5"/>
  <c r="O69" i="5" s="1"/>
  <c r="K69" i="5"/>
  <c r="J69" i="5"/>
  <c r="L69" i="5" s="1"/>
  <c r="I69" i="5"/>
  <c r="H69" i="5"/>
  <c r="G69" i="5"/>
  <c r="E69" i="5"/>
  <c r="F69" i="5" s="1"/>
  <c r="D69" i="5"/>
  <c r="C69" i="5"/>
  <c r="R69" i="1"/>
  <c r="O69" i="1"/>
  <c r="L69" i="1"/>
  <c r="I69" i="1"/>
  <c r="F69" i="1"/>
  <c r="Q69" i="1"/>
  <c r="P69" i="1"/>
  <c r="N69" i="1"/>
  <c r="M69" i="1"/>
  <c r="K69" i="1"/>
  <c r="J69" i="1"/>
  <c r="H69" i="1"/>
  <c r="G69" i="1"/>
  <c r="E69" i="1"/>
  <c r="D69" i="1"/>
  <c r="C69" i="1"/>
  <c r="C61" i="5"/>
  <c r="D61" i="5"/>
  <c r="E61" i="5"/>
  <c r="G61" i="5"/>
  <c r="H61" i="5"/>
  <c r="J61" i="5"/>
  <c r="K61" i="5"/>
  <c r="M61" i="5"/>
  <c r="N61" i="5"/>
  <c r="P61" i="5"/>
  <c r="R61" i="5" s="1"/>
  <c r="Q61" i="5"/>
  <c r="C45" i="5"/>
  <c r="D45" i="5"/>
  <c r="E45" i="5"/>
  <c r="G45" i="5"/>
  <c r="H45" i="5"/>
  <c r="J45" i="5"/>
  <c r="K45" i="5"/>
  <c r="M45" i="5"/>
  <c r="N45" i="5"/>
  <c r="P45" i="5"/>
  <c r="R45" i="5" s="1"/>
  <c r="Q45" i="5"/>
  <c r="C21" i="5"/>
  <c r="D21" i="5"/>
  <c r="E21" i="5"/>
  <c r="G21" i="5"/>
  <c r="H21" i="5"/>
  <c r="J21" i="5"/>
  <c r="K21" i="5"/>
  <c r="M21" i="5"/>
  <c r="N21" i="5"/>
  <c r="P21" i="5"/>
  <c r="R21" i="5" s="1"/>
  <c r="Q21" i="5"/>
  <c r="R67" i="5"/>
  <c r="C67" i="5"/>
  <c r="D67" i="5"/>
  <c r="E67" i="5"/>
  <c r="G67" i="5"/>
  <c r="H67" i="5"/>
  <c r="J67" i="5"/>
  <c r="K67" i="5"/>
  <c r="M67" i="5"/>
  <c r="N67" i="5"/>
  <c r="P67" i="5"/>
  <c r="Q67" i="5"/>
  <c r="R66" i="5"/>
  <c r="O66" i="5"/>
  <c r="O67" i="5" s="1"/>
  <c r="L66" i="5"/>
  <c r="I66" i="5"/>
  <c r="F66" i="5"/>
  <c r="R65" i="5"/>
  <c r="O65" i="5"/>
  <c r="L65" i="5"/>
  <c r="I65" i="5"/>
  <c r="F65" i="5"/>
  <c r="R64" i="5"/>
  <c r="O64" i="5"/>
  <c r="L64" i="5"/>
  <c r="I64" i="5"/>
  <c r="F64" i="5"/>
  <c r="R63" i="5"/>
  <c r="O63" i="5"/>
  <c r="L63" i="5"/>
  <c r="L67" i="5" s="1"/>
  <c r="I63" i="5"/>
  <c r="I67" i="5" s="1"/>
  <c r="F63" i="5"/>
  <c r="R60" i="5"/>
  <c r="O60" i="5"/>
  <c r="L60" i="5"/>
  <c r="I60" i="5"/>
  <c r="F60" i="5"/>
  <c r="R59" i="5"/>
  <c r="O59" i="5"/>
  <c r="L59" i="5"/>
  <c r="I59" i="5"/>
  <c r="F59" i="5"/>
  <c r="R58" i="5"/>
  <c r="O58" i="5"/>
  <c r="L58" i="5"/>
  <c r="I58" i="5"/>
  <c r="F58" i="5"/>
  <c r="R57" i="5"/>
  <c r="O57" i="5"/>
  <c r="L57" i="5"/>
  <c r="I57" i="5"/>
  <c r="F57" i="5"/>
  <c r="R56" i="5"/>
  <c r="O56" i="5"/>
  <c r="L56" i="5"/>
  <c r="I56" i="5"/>
  <c r="F56" i="5"/>
  <c r="R55" i="5"/>
  <c r="O55" i="5"/>
  <c r="L55" i="5"/>
  <c r="I55" i="5"/>
  <c r="F55" i="5"/>
  <c r="R54" i="5"/>
  <c r="O54" i="5"/>
  <c r="L54" i="5"/>
  <c r="I54" i="5"/>
  <c r="F54" i="5"/>
  <c r="R53" i="5"/>
  <c r="O53" i="5"/>
  <c r="L53" i="5"/>
  <c r="I53" i="5"/>
  <c r="F53" i="5"/>
  <c r="R52" i="5"/>
  <c r="O52" i="5"/>
  <c r="L52" i="5"/>
  <c r="I52" i="5"/>
  <c r="F52" i="5"/>
  <c r="R51" i="5"/>
  <c r="O51" i="5"/>
  <c r="L51" i="5"/>
  <c r="I51" i="5"/>
  <c r="F51" i="5"/>
  <c r="R50" i="5"/>
  <c r="O50" i="5"/>
  <c r="L50" i="5"/>
  <c r="I50" i="5"/>
  <c r="F50" i="5"/>
  <c r="R49" i="5"/>
  <c r="O49" i="5"/>
  <c r="L49" i="5"/>
  <c r="I49" i="5"/>
  <c r="F49" i="5"/>
  <c r="R48" i="5"/>
  <c r="O48" i="5"/>
  <c r="L48" i="5"/>
  <c r="I48" i="5"/>
  <c r="F48" i="5"/>
  <c r="R47" i="5"/>
  <c r="O47" i="5"/>
  <c r="O61" i="5" s="1"/>
  <c r="L47" i="5"/>
  <c r="L61" i="5" s="1"/>
  <c r="I47" i="5"/>
  <c r="I61" i="5" s="1"/>
  <c r="F47" i="5"/>
  <c r="F61" i="5" s="1"/>
  <c r="R44" i="5"/>
  <c r="O44" i="5"/>
  <c r="L44" i="5"/>
  <c r="I44" i="5"/>
  <c r="F44" i="5"/>
  <c r="R43" i="5"/>
  <c r="O43" i="5"/>
  <c r="L43" i="5"/>
  <c r="I43" i="5"/>
  <c r="F43" i="5"/>
  <c r="R42" i="5"/>
  <c r="O42" i="5"/>
  <c r="L42" i="5"/>
  <c r="I42" i="5"/>
  <c r="F42" i="5"/>
  <c r="R41" i="5"/>
  <c r="O41" i="5"/>
  <c r="L41" i="5"/>
  <c r="I41" i="5"/>
  <c r="F41" i="5"/>
  <c r="R40" i="5"/>
  <c r="O40" i="5"/>
  <c r="L40" i="5"/>
  <c r="I40" i="5"/>
  <c r="I45" i="5" s="1"/>
  <c r="F40" i="5"/>
  <c r="R39" i="5"/>
  <c r="O39" i="5"/>
  <c r="L39" i="5"/>
  <c r="I39" i="5"/>
  <c r="F39" i="5"/>
  <c r="R38" i="5"/>
  <c r="O38" i="5"/>
  <c r="L38" i="5"/>
  <c r="I38" i="5"/>
  <c r="F38" i="5"/>
  <c r="R37" i="5"/>
  <c r="O37" i="5"/>
  <c r="O45" i="5" s="1"/>
  <c r="L37" i="5"/>
  <c r="L45" i="5" s="1"/>
  <c r="I37" i="5"/>
  <c r="F37" i="5"/>
  <c r="R34" i="5"/>
  <c r="O34" i="5"/>
  <c r="L34" i="5"/>
  <c r="I34" i="5"/>
  <c r="F34" i="5"/>
  <c r="R33" i="5"/>
  <c r="O33" i="5"/>
  <c r="L33" i="5"/>
  <c r="I33" i="5"/>
  <c r="F33" i="5"/>
  <c r="R32" i="5"/>
  <c r="O32" i="5"/>
  <c r="L32" i="5"/>
  <c r="I32" i="5"/>
  <c r="F32" i="5"/>
  <c r="R31" i="5"/>
  <c r="O31" i="5"/>
  <c r="L31" i="5"/>
  <c r="I31" i="5"/>
  <c r="F31" i="5"/>
  <c r="R30" i="5"/>
  <c r="O30" i="5"/>
  <c r="L30" i="5"/>
  <c r="I30" i="5"/>
  <c r="F30" i="5"/>
  <c r="R29" i="5"/>
  <c r="O29" i="5"/>
  <c r="L29" i="5"/>
  <c r="I29" i="5"/>
  <c r="F29" i="5"/>
  <c r="R26" i="5"/>
  <c r="O26" i="5"/>
  <c r="L26" i="5"/>
  <c r="I26" i="5"/>
  <c r="F26" i="5"/>
  <c r="R25" i="5"/>
  <c r="O25" i="5"/>
  <c r="L25" i="5"/>
  <c r="I25" i="5"/>
  <c r="F25" i="5"/>
  <c r="R23" i="5"/>
  <c r="O23" i="5"/>
  <c r="L23" i="5"/>
  <c r="I23" i="5"/>
  <c r="F23" i="5"/>
  <c r="R20" i="5"/>
  <c r="O20" i="5"/>
  <c r="L20" i="5"/>
  <c r="I20" i="5"/>
  <c r="F20" i="5"/>
  <c r="R19" i="5"/>
  <c r="O19" i="5"/>
  <c r="L19" i="5"/>
  <c r="I19" i="5"/>
  <c r="F19" i="5"/>
  <c r="R18" i="5"/>
  <c r="O18" i="5"/>
  <c r="L18" i="5"/>
  <c r="I18" i="5"/>
  <c r="F18" i="5"/>
  <c r="R17" i="5"/>
  <c r="O17" i="5"/>
  <c r="L17" i="5"/>
  <c r="I17" i="5"/>
  <c r="F17" i="5"/>
  <c r="R16" i="5"/>
  <c r="O16" i="5"/>
  <c r="L16" i="5"/>
  <c r="I16" i="5"/>
  <c r="F16" i="5"/>
  <c r="R15" i="5"/>
  <c r="O15" i="5"/>
  <c r="L15" i="5"/>
  <c r="I15" i="5"/>
  <c r="F15" i="5"/>
  <c r="R14" i="5"/>
  <c r="O14" i="5"/>
  <c r="O21" i="5" s="1"/>
  <c r="L14" i="5"/>
  <c r="L21" i="5" s="1"/>
  <c r="I14" i="5"/>
  <c r="I21" i="5" s="1"/>
  <c r="F14" i="5"/>
  <c r="C12" i="5"/>
  <c r="D12" i="5"/>
  <c r="E12" i="5"/>
  <c r="G12" i="5"/>
  <c r="H12" i="5"/>
  <c r="J12" i="5"/>
  <c r="K12" i="5"/>
  <c r="M12" i="5"/>
  <c r="N12" i="5"/>
  <c r="P12" i="5"/>
  <c r="R12" i="5" s="1"/>
  <c r="Q12" i="5"/>
  <c r="R11" i="5"/>
  <c r="O11" i="5"/>
  <c r="L11" i="5"/>
  <c r="I11" i="5"/>
  <c r="F11" i="5"/>
  <c r="R10" i="5"/>
  <c r="O10" i="5"/>
  <c r="L10" i="5"/>
  <c r="I10" i="5"/>
  <c r="F10" i="5"/>
  <c r="R9" i="5"/>
  <c r="O9" i="5"/>
  <c r="L9" i="5"/>
  <c r="I9" i="5"/>
  <c r="F9" i="5"/>
  <c r="R8" i="5"/>
  <c r="O8" i="5"/>
  <c r="L8" i="5"/>
  <c r="I8" i="5"/>
  <c r="F8" i="5"/>
  <c r="R7" i="5"/>
  <c r="O7" i="5"/>
  <c r="L7" i="5"/>
  <c r="I7" i="5"/>
  <c r="F7" i="5"/>
  <c r="R6" i="5"/>
  <c r="O6" i="5"/>
  <c r="L6" i="5"/>
  <c r="I6" i="5"/>
  <c r="F6" i="5"/>
  <c r="R5" i="5"/>
  <c r="O5" i="5"/>
  <c r="L5" i="5"/>
  <c r="I5" i="5"/>
  <c r="F5" i="5"/>
  <c r="R4" i="5"/>
  <c r="O4" i="5"/>
  <c r="L4" i="5"/>
  <c r="I4" i="5"/>
  <c r="F4" i="5"/>
  <c r="R3" i="5"/>
  <c r="O3" i="5"/>
  <c r="L3" i="5"/>
  <c r="I3" i="5"/>
  <c r="F3" i="5"/>
  <c r="R2" i="5"/>
  <c r="O2" i="5"/>
  <c r="O12" i="5" s="1"/>
  <c r="L2" i="5"/>
  <c r="L12" i="5" s="1"/>
  <c r="I2" i="5"/>
  <c r="I12" i="5" s="1"/>
  <c r="F2" i="5"/>
  <c r="J54" i="3" l="1"/>
  <c r="I54" i="3"/>
  <c r="J53" i="3"/>
  <c r="I53" i="3"/>
  <c r="J52" i="3"/>
  <c r="I52" i="3"/>
  <c r="J51" i="3"/>
  <c r="I51" i="3"/>
  <c r="J50" i="3"/>
  <c r="I50" i="3"/>
  <c r="J49" i="3"/>
  <c r="I49" i="3"/>
  <c r="J48" i="3"/>
  <c r="I48" i="3"/>
  <c r="J47" i="3"/>
  <c r="I47" i="3"/>
  <c r="J46" i="3"/>
  <c r="I46" i="3"/>
  <c r="J45" i="3"/>
  <c r="I45" i="3"/>
  <c r="J44" i="3"/>
  <c r="I44" i="3"/>
  <c r="J43" i="3"/>
  <c r="I43" i="3"/>
  <c r="J42" i="3"/>
  <c r="I42" i="3"/>
  <c r="J41" i="3"/>
  <c r="I41" i="3"/>
  <c r="J40" i="3"/>
  <c r="I40" i="3"/>
  <c r="J39" i="3"/>
  <c r="I39" i="3"/>
  <c r="J38" i="3"/>
  <c r="I38" i="3"/>
  <c r="J37" i="3"/>
  <c r="I37" i="3"/>
  <c r="J36" i="3"/>
  <c r="I36" i="3"/>
  <c r="J35" i="3"/>
  <c r="I35" i="3"/>
  <c r="J34" i="3"/>
  <c r="I34" i="3"/>
  <c r="J33" i="3"/>
  <c r="I33" i="3"/>
  <c r="J32" i="3"/>
  <c r="I32" i="3"/>
  <c r="J31" i="3"/>
  <c r="I31" i="3"/>
  <c r="J30" i="3"/>
  <c r="I30" i="3"/>
  <c r="J29" i="3"/>
  <c r="I29" i="3"/>
  <c r="J28" i="3"/>
  <c r="I28" i="3"/>
  <c r="J27" i="3"/>
  <c r="I27" i="3"/>
  <c r="J26" i="3"/>
  <c r="I26" i="3"/>
  <c r="J25" i="3"/>
  <c r="I25" i="3"/>
  <c r="J24" i="3"/>
  <c r="I24" i="3"/>
  <c r="J23" i="3"/>
  <c r="I23" i="3"/>
  <c r="J22" i="3"/>
  <c r="I22" i="3"/>
  <c r="J21" i="3"/>
  <c r="I21" i="3"/>
  <c r="J20" i="3"/>
  <c r="I20" i="3"/>
  <c r="J19" i="3"/>
  <c r="I19" i="3"/>
  <c r="J18" i="3"/>
  <c r="I18" i="3"/>
  <c r="J17" i="3"/>
  <c r="I17" i="3"/>
  <c r="J16" i="3"/>
  <c r="I16" i="3"/>
  <c r="J15" i="3"/>
  <c r="I15" i="3"/>
  <c r="J14" i="3"/>
  <c r="I14" i="3"/>
  <c r="J13" i="3"/>
  <c r="I13" i="3"/>
  <c r="J12" i="3"/>
  <c r="I12" i="3"/>
  <c r="J11" i="3"/>
  <c r="I11" i="3"/>
  <c r="J10" i="3"/>
  <c r="I10" i="3"/>
  <c r="J9" i="3"/>
  <c r="I9" i="3"/>
  <c r="J8" i="3"/>
  <c r="I8" i="3"/>
  <c r="J7" i="3"/>
  <c r="I7" i="3"/>
  <c r="J6" i="3"/>
  <c r="I6" i="3"/>
  <c r="J5" i="3"/>
  <c r="I5" i="3"/>
  <c r="J4" i="3"/>
  <c r="I4" i="3"/>
  <c r="J3" i="3"/>
  <c r="I3" i="3"/>
  <c r="J2" i="3"/>
  <c r="I2" i="3"/>
  <c r="F2" i="3"/>
  <c r="F3" i="3"/>
  <c r="G3" i="3"/>
  <c r="F4" i="3"/>
  <c r="G4" i="3"/>
  <c r="F5" i="3"/>
  <c r="G5" i="3"/>
  <c r="F6" i="3"/>
  <c r="G6" i="3"/>
  <c r="F7" i="3"/>
  <c r="G7" i="3"/>
  <c r="F8" i="3"/>
  <c r="G8" i="3"/>
  <c r="F9" i="3"/>
  <c r="G9" i="3"/>
  <c r="F10" i="3"/>
  <c r="G10" i="3"/>
  <c r="F11" i="3"/>
  <c r="G11" i="3"/>
  <c r="F12" i="3"/>
  <c r="G12" i="3"/>
  <c r="F13" i="3"/>
  <c r="G13" i="3"/>
  <c r="F14" i="3"/>
  <c r="G14" i="3"/>
  <c r="F15" i="3"/>
  <c r="G15" i="3"/>
  <c r="F16" i="3"/>
  <c r="G16" i="3"/>
  <c r="F17" i="3"/>
  <c r="G17" i="3"/>
  <c r="F18" i="3"/>
  <c r="G18" i="3"/>
  <c r="F19" i="3"/>
  <c r="G19" i="3"/>
  <c r="F20" i="3"/>
  <c r="G20" i="3"/>
  <c r="F21" i="3"/>
  <c r="G21" i="3"/>
  <c r="F22" i="3"/>
  <c r="G22" i="3"/>
  <c r="F23" i="3"/>
  <c r="G23" i="3"/>
  <c r="F24" i="3"/>
  <c r="G24" i="3"/>
  <c r="F25" i="3"/>
  <c r="G25" i="3"/>
  <c r="F26" i="3"/>
  <c r="G26" i="3"/>
  <c r="F27" i="3"/>
  <c r="G27" i="3"/>
  <c r="F28" i="3"/>
  <c r="G28" i="3"/>
  <c r="F29" i="3"/>
  <c r="G29" i="3"/>
  <c r="F30" i="3"/>
  <c r="G30" i="3"/>
  <c r="F31" i="3"/>
  <c r="G31" i="3"/>
  <c r="F32" i="3"/>
  <c r="G32" i="3"/>
  <c r="F33" i="3"/>
  <c r="G33" i="3"/>
  <c r="F34" i="3"/>
  <c r="G34" i="3"/>
  <c r="F35" i="3"/>
  <c r="G35" i="3"/>
  <c r="F36" i="3"/>
  <c r="G36" i="3"/>
  <c r="F37" i="3"/>
  <c r="G37" i="3"/>
  <c r="F38" i="3"/>
  <c r="G38" i="3"/>
  <c r="F39" i="3"/>
  <c r="G39" i="3"/>
  <c r="F40" i="3"/>
  <c r="G40" i="3"/>
  <c r="F41" i="3"/>
  <c r="G41" i="3"/>
  <c r="F42" i="3"/>
  <c r="G42" i="3"/>
  <c r="F43" i="3"/>
  <c r="G43" i="3"/>
  <c r="F44" i="3"/>
  <c r="G44" i="3"/>
  <c r="F45" i="3"/>
  <c r="G45" i="3"/>
  <c r="F46" i="3"/>
  <c r="G46" i="3"/>
  <c r="F47" i="3"/>
  <c r="G47" i="3"/>
  <c r="F48" i="3"/>
  <c r="G48" i="3"/>
  <c r="F49" i="3"/>
  <c r="G49" i="3"/>
  <c r="F50" i="3"/>
  <c r="G50" i="3"/>
  <c r="F51" i="3"/>
  <c r="G51" i="3"/>
  <c r="F52" i="3"/>
  <c r="G52" i="3"/>
  <c r="F53" i="3"/>
  <c r="G53" i="3"/>
  <c r="F54" i="3"/>
  <c r="G54" i="3"/>
  <c r="G2" i="3"/>
  <c r="C2" i="3"/>
  <c r="C3" i="3"/>
  <c r="D3" i="3"/>
  <c r="C4" i="3"/>
  <c r="D4" i="3"/>
  <c r="C5" i="3"/>
  <c r="D5" i="3"/>
  <c r="C6" i="3"/>
  <c r="D6" i="3"/>
  <c r="C7" i="3"/>
  <c r="D7" i="3"/>
  <c r="C8" i="3"/>
  <c r="D8" i="3"/>
  <c r="C9" i="3"/>
  <c r="D9" i="3"/>
  <c r="C10" i="3"/>
  <c r="D10" i="3"/>
  <c r="C11" i="3"/>
  <c r="D11" i="3"/>
  <c r="C12" i="3"/>
  <c r="D12" i="3"/>
  <c r="C13" i="3"/>
  <c r="D13" i="3"/>
  <c r="C14" i="3"/>
  <c r="D14" i="3"/>
  <c r="C15" i="3"/>
  <c r="D15" i="3"/>
  <c r="C16" i="3"/>
  <c r="D16" i="3"/>
  <c r="C17" i="3"/>
  <c r="D17" i="3"/>
  <c r="C18" i="3"/>
  <c r="D18" i="3"/>
  <c r="C19" i="3"/>
  <c r="D19" i="3"/>
  <c r="C20" i="3"/>
  <c r="D20" i="3"/>
  <c r="C21" i="3"/>
  <c r="D21" i="3"/>
  <c r="C22" i="3"/>
  <c r="D22" i="3"/>
  <c r="C23" i="3"/>
  <c r="D23" i="3"/>
  <c r="C24" i="3"/>
  <c r="D24" i="3"/>
  <c r="C25" i="3"/>
  <c r="D25" i="3"/>
  <c r="C26" i="3"/>
  <c r="D26" i="3"/>
  <c r="C27" i="3"/>
  <c r="D27" i="3"/>
  <c r="C28" i="3"/>
  <c r="D28" i="3"/>
  <c r="C29" i="3"/>
  <c r="D29" i="3"/>
  <c r="C30" i="3"/>
  <c r="D30" i="3"/>
  <c r="C31" i="3"/>
  <c r="D31" i="3"/>
  <c r="C32" i="3"/>
  <c r="D32" i="3"/>
  <c r="C33" i="3"/>
  <c r="D33" i="3"/>
  <c r="C34" i="3"/>
  <c r="D34" i="3"/>
  <c r="C35" i="3"/>
  <c r="D35" i="3"/>
  <c r="C36" i="3"/>
  <c r="D36" i="3"/>
  <c r="C37" i="3"/>
  <c r="D37" i="3"/>
  <c r="C38" i="3"/>
  <c r="D38" i="3"/>
  <c r="C39" i="3"/>
  <c r="D39" i="3"/>
  <c r="C40" i="3"/>
  <c r="D40" i="3"/>
  <c r="C41" i="3"/>
  <c r="D41" i="3"/>
  <c r="C42" i="3"/>
  <c r="D42" i="3"/>
  <c r="C43" i="3"/>
  <c r="D43" i="3"/>
  <c r="C44" i="3"/>
  <c r="D44" i="3"/>
  <c r="C45" i="3"/>
  <c r="D45" i="3"/>
  <c r="C46" i="3"/>
  <c r="D46" i="3"/>
  <c r="C47" i="3"/>
  <c r="D47" i="3"/>
  <c r="C48" i="3"/>
  <c r="D48" i="3"/>
  <c r="C49" i="3"/>
  <c r="D49" i="3"/>
  <c r="C50" i="3"/>
  <c r="D50" i="3"/>
  <c r="C51" i="3"/>
  <c r="D51" i="3"/>
  <c r="C52" i="3"/>
  <c r="D52" i="3"/>
  <c r="C53" i="3"/>
  <c r="D53" i="3"/>
  <c r="C54" i="3"/>
  <c r="D54" i="3"/>
  <c r="D2" i="3"/>
  <c r="E20" i="3" l="1"/>
  <c r="H20" i="3"/>
  <c r="K20" i="3"/>
  <c r="K54" i="3"/>
  <c r="K53" i="3"/>
  <c r="K52" i="3"/>
  <c r="K51" i="3"/>
  <c r="K50" i="3"/>
  <c r="K49" i="3"/>
  <c r="K48" i="3"/>
  <c r="K47" i="3"/>
  <c r="K46" i="3"/>
  <c r="K45" i="3"/>
  <c r="K44" i="3"/>
  <c r="K43" i="3"/>
  <c r="K42" i="3"/>
  <c r="K41" i="3"/>
  <c r="K40" i="3"/>
  <c r="K39" i="3"/>
  <c r="K38" i="3"/>
  <c r="K37" i="3"/>
  <c r="K36" i="3"/>
  <c r="K35" i="3"/>
  <c r="K34" i="3"/>
  <c r="K33" i="3"/>
  <c r="K32" i="3"/>
  <c r="K31" i="3"/>
  <c r="K30" i="3"/>
  <c r="K29" i="3"/>
  <c r="K28" i="3"/>
  <c r="K27" i="3"/>
  <c r="K26" i="3"/>
  <c r="K25" i="3"/>
  <c r="K24" i="3"/>
  <c r="K23" i="3"/>
  <c r="K22" i="3"/>
  <c r="K21" i="3"/>
  <c r="K19" i="3"/>
  <c r="K18" i="3"/>
  <c r="K17" i="3"/>
  <c r="K16" i="3"/>
  <c r="K15" i="3"/>
  <c r="K14" i="3"/>
  <c r="K13" i="3"/>
  <c r="K12" i="3"/>
  <c r="K11" i="3"/>
  <c r="K10" i="3"/>
  <c r="K9" i="3"/>
  <c r="K8" i="3"/>
  <c r="K7" i="3"/>
  <c r="K6" i="3"/>
  <c r="K5" i="3"/>
  <c r="K4" i="3"/>
  <c r="K3" i="3"/>
  <c r="K2" i="3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H5" i="3"/>
  <c r="H4" i="3"/>
  <c r="H3" i="3"/>
  <c r="H2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E3" i="3"/>
  <c r="E2" i="3"/>
</calcChain>
</file>

<file path=xl/sharedStrings.xml><?xml version="1.0" encoding="utf-8"?>
<sst xmlns="http://schemas.openxmlformats.org/spreadsheetml/2006/main" count="514" uniqueCount="92">
  <si>
    <t>College</t>
  </si>
  <si>
    <t>Dept</t>
  </si>
  <si>
    <t>Total Population</t>
  </si>
  <si>
    <t>FTES PreBacc</t>
  </si>
  <si>
    <t>FTEF PreBacc</t>
  </si>
  <si>
    <t>SFR PreBacc</t>
  </si>
  <si>
    <t>FTES Lower Division</t>
  </si>
  <si>
    <t>FTEF Lower Division</t>
  </si>
  <si>
    <t>SFR Lower Division</t>
  </si>
  <si>
    <t>FTES Upper Division</t>
  </si>
  <si>
    <t>FTEF Upper Division</t>
  </si>
  <si>
    <t>SFR Upper Division</t>
  </si>
  <si>
    <t>FTES Graduate</t>
  </si>
  <si>
    <t>SFR Graduate</t>
  </si>
  <si>
    <t>FTES Total</t>
  </si>
  <si>
    <t>FTEF Total</t>
  </si>
  <si>
    <t>SFR Total</t>
  </si>
  <si>
    <t>AL</t>
  </si>
  <si>
    <t>ALD</t>
  </si>
  <si>
    <t/>
  </si>
  <si>
    <t>ART</t>
  </si>
  <si>
    <t>COMS</t>
  </si>
  <si>
    <t>ENGL</t>
  </si>
  <si>
    <t>LBS</t>
  </si>
  <si>
    <t>MLL</t>
  </si>
  <si>
    <t>MUS</t>
  </si>
  <si>
    <t>PHIL</t>
  </si>
  <si>
    <t>TA</t>
  </si>
  <si>
    <t>TVF</t>
  </si>
  <si>
    <t>TOTALS</t>
  </si>
  <si>
    <t>BE</t>
  </si>
  <si>
    <t>ACCT</t>
  </si>
  <si>
    <t>BED</t>
  </si>
  <si>
    <t>CIS</t>
  </si>
  <si>
    <t>ECON</t>
  </si>
  <si>
    <t>FIN</t>
  </si>
  <si>
    <t>MGMT</t>
  </si>
  <si>
    <t>MKT</t>
  </si>
  <si>
    <t>ED</t>
  </si>
  <si>
    <t>AASE</t>
  </si>
  <si>
    <t>CCOE</t>
  </si>
  <si>
    <t>EDCI</t>
  </si>
  <si>
    <t>EDSC</t>
  </si>
  <si>
    <t>ET</t>
  </si>
  <si>
    <t>CE</t>
  </si>
  <si>
    <t>CS</t>
  </si>
  <si>
    <t>EE</t>
  </si>
  <si>
    <t>ETD</t>
  </si>
  <si>
    <t>ME</t>
  </si>
  <si>
    <t>TECH</t>
  </si>
  <si>
    <t>HHS</t>
  </si>
  <si>
    <t>CFS</t>
  </si>
  <si>
    <t>COMD</t>
  </si>
  <si>
    <t>CRIM</t>
  </si>
  <si>
    <t>HHSD</t>
  </si>
  <si>
    <t>KPE</t>
  </si>
  <si>
    <t>NURS</t>
  </si>
  <si>
    <t>PH</t>
  </si>
  <si>
    <t>SW</t>
  </si>
  <si>
    <t>NSS</t>
  </si>
  <si>
    <t>ANTH</t>
  </si>
  <si>
    <t>BIOL</t>
  </si>
  <si>
    <t>CHEM</t>
  </si>
  <si>
    <t>CLS</t>
  </si>
  <si>
    <t>GEOS</t>
  </si>
  <si>
    <t>HIST</t>
  </si>
  <si>
    <t>LAS</t>
  </si>
  <si>
    <t>MATH</t>
  </si>
  <si>
    <t>NSSD</t>
  </si>
  <si>
    <t>PAS</t>
  </si>
  <si>
    <t>PHYS</t>
  </si>
  <si>
    <t>POLS</t>
  </si>
  <si>
    <t>PSY</t>
  </si>
  <si>
    <t>SOC</t>
  </si>
  <si>
    <t>UN</t>
  </si>
  <si>
    <t>ATHL</t>
  </si>
  <si>
    <t>HNR</t>
  </si>
  <si>
    <t>LIB</t>
  </si>
  <si>
    <t>UNIV</t>
  </si>
  <si>
    <t>Spring SFR</t>
  </si>
  <si>
    <t>Fall SFR</t>
  </si>
  <si>
    <t>Summer SFR</t>
  </si>
  <si>
    <t>ECST</t>
  </si>
  <si>
    <t>LIBR</t>
  </si>
  <si>
    <t>Grand Total</t>
  </si>
  <si>
    <t>Summer FTES</t>
  </si>
  <si>
    <t>Summer FTEF</t>
  </si>
  <si>
    <t>Fall FTES</t>
  </si>
  <si>
    <t>Fall FTEF</t>
  </si>
  <si>
    <t>Spring FTES</t>
  </si>
  <si>
    <t>Spring FTEF</t>
  </si>
  <si>
    <t>CHS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</si>
</sst>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 style="double">
        <color indexed="64"/>
      </top>
      <bottom style="thin">
        <color auto="1"/>
      </bottom>
      <diagonal/>
    </border>
    <border>
      <left style="thin">
        <color theme="0"/>
      </left>
      <right style="thin">
        <color indexed="64"/>
      </right>
      <top style="double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 style="double">
        <color indexed="64"/>
      </top>
      <bottom style="thin">
        <color auto="1"/>
      </bottom>
      <diagonal/>
    </border>
    <border>
      <left style="thin">
        <color indexed="64"/>
      </left>
      <right/>
      <top style="double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double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/>
    <xf numFmtId="0" fontId="1" fillId="0" borderId="3" xfId="0" applyFont="1" applyBorder="1"/>
    <xf numFmtId="1" fontId="0" fillId="0" borderId="3" xfId="0" applyNumberFormat="1" applyBorder="1"/>
    <xf numFmtId="2" fontId="0" fillId="3" borderId="3" xfId="0" applyNumberFormat="1" applyFill="1" applyBorder="1"/>
    <xf numFmtId="2" fontId="0" fillId="0" borderId="3" xfId="0" applyNumberFormat="1" applyFill="1" applyBorder="1"/>
    <xf numFmtId="2" fontId="0" fillId="0" borderId="3" xfId="0" applyNumberForma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1" fontId="1" fillId="0" borderId="10" xfId="0" applyNumberFormat="1" applyFont="1" applyBorder="1"/>
    <xf numFmtId="2" fontId="1" fillId="3" borderId="10" xfId="0" applyNumberFormat="1" applyFont="1" applyFill="1" applyBorder="1"/>
    <xf numFmtId="2" fontId="1" fillId="0" borderId="10" xfId="0" applyNumberFormat="1" applyFont="1" applyBorder="1"/>
    <xf numFmtId="0" fontId="1" fillId="0" borderId="0" xfId="0" applyFont="1"/>
    <xf numFmtId="2" fontId="1" fillId="0" borderId="0" xfId="0" applyNumberFormat="1" applyFont="1"/>
    <xf numFmtId="1" fontId="0" fillId="0" borderId="0" xfId="0" applyNumberFormat="1"/>
    <xf numFmtId="2" fontId="0" fillId="0" borderId="0" xfId="0" applyNumberFormat="1"/>
    <xf numFmtId="1" fontId="0" fillId="0" borderId="5" xfId="0" applyNumberFormat="1" applyBorder="1"/>
    <xf numFmtId="2" fontId="0" fillId="3" borderId="5" xfId="0" applyNumberFormat="1" applyFill="1" applyBorder="1"/>
    <xf numFmtId="2" fontId="0" fillId="0" borderId="5" xfId="0" applyNumberFormat="1" applyFill="1" applyBorder="1"/>
    <xf numFmtId="2" fontId="0" fillId="0" borderId="5" xfId="0" applyNumberFormat="1" applyBorder="1"/>
    <xf numFmtId="0" fontId="1" fillId="0" borderId="11" xfId="0" applyFont="1" applyBorder="1"/>
    <xf numFmtId="0" fontId="1" fillId="0" borderId="12" xfId="0" applyFont="1" applyBorder="1"/>
    <xf numFmtId="1" fontId="0" fillId="0" borderId="7" xfId="0" applyNumberFormat="1" applyBorder="1"/>
    <xf numFmtId="0" fontId="1" fillId="0" borderId="13" xfId="0" applyFont="1" applyBorder="1"/>
    <xf numFmtId="2" fontId="0" fillId="4" borderId="3" xfId="0" applyNumberFormat="1" applyFill="1" applyBorder="1"/>
    <xf numFmtId="2" fontId="1" fillId="4" borderId="10" xfId="0" applyNumberFormat="1" applyFont="1" applyFill="1" applyBorder="1"/>
    <xf numFmtId="2" fontId="0" fillId="4" borderId="5" xfId="0" applyNumberFormat="1" applyFill="1" applyBorder="1"/>
    <xf numFmtId="0" fontId="1" fillId="0" borderId="14" xfId="0" applyFont="1" applyBorder="1"/>
    <xf numFmtId="0" fontId="1" fillId="0" borderId="15" xfId="0" applyFont="1" applyBorder="1"/>
    <xf numFmtId="1" fontId="0" fillId="0" borderId="15" xfId="0" applyNumberFormat="1" applyBorder="1"/>
    <xf numFmtId="2" fontId="0" fillId="4" borderId="15" xfId="0" applyNumberFormat="1" applyFill="1" applyBorder="1"/>
    <xf numFmtId="2" fontId="0" fillId="0" borderId="15" xfId="0" applyNumberFormat="1" applyFill="1" applyBorder="1"/>
    <xf numFmtId="2" fontId="0" fillId="0" borderId="15" xfId="0" applyNumberFormat="1" applyBorder="1"/>
    <xf numFmtId="2" fontId="1" fillId="2" borderId="1" xfId="0" applyNumberFormat="1" applyFont="1" applyFill="1" applyBorder="1" applyAlignment="1">
      <alignment horizontal="center" vertical="center" wrapText="1"/>
    </xf>
    <xf numFmtId="0" fontId="1" fillId="0" borderId="10" xfId="0" applyFont="1" applyBorder="1"/>
    <xf numFmtId="0" fontId="0" fillId="0" borderId="0" xfId="0" applyFill="1"/>
    <xf numFmtId="2" fontId="0" fillId="0" borderId="10" xfId="0" applyNumberFormat="1" applyFont="1" applyBorder="1"/>
    <xf numFmtId="2" fontId="0" fillId="0" borderId="5" xfId="0" applyNumberFormat="1" applyFont="1" applyBorder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workbookViewId="0">
      <pane ySplit="1" topLeftCell="A26" activePane="bottomLeft" state="frozen"/>
      <selection pane="bottomLeft" activeCell="I9" sqref="I9"/>
    </sheetView>
  </sheetViews>
  <sheetFormatPr defaultRowHeight="15" x14ac:dyDescent="0.25"/>
  <cols>
    <col min="3" max="5" width="8.42578125" bestFit="1" customWidth="1"/>
    <col min="6" max="6" width="7.5703125" bestFit="1" customWidth="1"/>
    <col min="7" max="7" width="5.5703125" bestFit="1" customWidth="1"/>
    <col min="8" max="8" width="7.7109375" bestFit="1" customWidth="1"/>
    <col min="9" max="11" width="6.5703125" bestFit="1" customWidth="1"/>
  </cols>
  <sheetData>
    <row r="1" spans="1:11" ht="31.5" thickTop="1" thickBot="1" x14ac:dyDescent="0.3">
      <c r="A1" s="1" t="s">
        <v>0</v>
      </c>
      <c r="B1" s="1" t="s">
        <v>1</v>
      </c>
      <c r="C1" s="1" t="s">
        <v>85</v>
      </c>
      <c r="D1" s="1" t="s">
        <v>86</v>
      </c>
      <c r="E1" s="39" t="s">
        <v>81</v>
      </c>
      <c r="F1" s="39" t="s">
        <v>87</v>
      </c>
      <c r="G1" s="39" t="s">
        <v>88</v>
      </c>
      <c r="H1" s="39" t="s">
        <v>80</v>
      </c>
      <c r="I1" s="39" t="s">
        <v>89</v>
      </c>
      <c r="J1" s="39" t="s">
        <v>90</v>
      </c>
      <c r="K1" s="39" t="s">
        <v>79</v>
      </c>
    </row>
    <row r="2" spans="1:11" ht="15.75" thickTop="1" x14ac:dyDescent="0.25">
      <c r="A2" s="40" t="s">
        <v>17</v>
      </c>
      <c r="B2" s="40" t="s">
        <v>18</v>
      </c>
      <c r="C2" s="42">
        <f>IFERROR(VLOOKUP(B2,'Summer 16'!B:Q,15,FALSE),0)</f>
        <v>0</v>
      </c>
      <c r="D2" s="42">
        <f>IFERROR(VLOOKUP(B2,'Summer 16'!B:Q,16,FALSE),0)</f>
        <v>0</v>
      </c>
      <c r="E2" s="42">
        <f>IFERROR(IF(VLOOKUP(B2,'Summer 16'!B:R,17,FALSE)="",0,VLOOKUP(B2,'Summer 16'!B:R,17,FALSE)),0)</f>
        <v>0</v>
      </c>
      <c r="F2" s="42">
        <f>IFERROR(VLOOKUP(B2,'Fall 16'!B:Q,15,FALSE),0)</f>
        <v>59</v>
      </c>
      <c r="G2" s="42">
        <f>IFERROR(VLOOKUP(B2,'Fall 16'!B:Q,16,FALSE),0)</f>
        <v>2</v>
      </c>
      <c r="H2" s="42">
        <f>IFERROR(IF(VLOOKUP(B2,'Fall 16'!B:R,17,FALSE)="",0,VLOOKUP(B2,'Fall 16'!B:R,17,FALSE)),0)</f>
        <v>29.5</v>
      </c>
      <c r="I2" s="42">
        <f>IFERROR(VLOOKUP(B2,'Spring 17'!B:Q,15,FALSE),0)</f>
        <v>12.2</v>
      </c>
      <c r="J2" s="42">
        <f>IFERROR(VLOOKUP(B2,'Spring 17'!B:Q,16,FALSE),0)</f>
        <v>0.4</v>
      </c>
      <c r="K2" s="42">
        <f>IFERROR(IF(VLOOKUP(B2,'Spring 17'!B:R,17,FALSE)="",0,VLOOKUP(B2,'Spring 17'!B:R,17,FALSE)),0)</f>
        <v>30.499999999999996</v>
      </c>
    </row>
    <row r="3" spans="1:11" x14ac:dyDescent="0.25">
      <c r="A3" s="10" t="s">
        <v>17</v>
      </c>
      <c r="B3" s="10" t="s">
        <v>22</v>
      </c>
      <c r="C3" s="43">
        <f>IFERROR(VLOOKUP(B3,'Summer 16'!B:Q,15,FALSE),0)</f>
        <v>0</v>
      </c>
      <c r="D3" s="43">
        <f>IFERROR(VLOOKUP(B3,'Summer 16'!B:Q,16,FALSE),0)</f>
        <v>0</v>
      </c>
      <c r="E3" s="43">
        <f>IFERROR(IF(VLOOKUP(B3,'Summer 16'!B:R,17,FALSE)="",0,VLOOKUP(B3,'Summer 16'!B:R,17,FALSE)),0)</f>
        <v>0</v>
      </c>
      <c r="F3" s="43">
        <f>IFERROR(VLOOKUP(B3,'Fall 16'!B:Q,15,FALSE),0)</f>
        <v>1259.6199999999999</v>
      </c>
      <c r="G3" s="43">
        <f>IFERROR(VLOOKUP(B3,'Fall 16'!B:Q,16,FALSE),0)</f>
        <v>61.24</v>
      </c>
      <c r="H3" s="43">
        <f>IFERROR(IF(VLOOKUP(B3,'Fall 16'!B:R,17,FALSE)="",0,VLOOKUP(B3,'Fall 16'!B:R,17,FALSE)),0)</f>
        <v>20.568582625734813</v>
      </c>
      <c r="I3" s="43">
        <f>IFERROR(VLOOKUP(B3,'Spring 17'!B:Q,15,FALSE),0)</f>
        <v>860.88333333333401</v>
      </c>
      <c r="J3" s="43">
        <f>IFERROR(VLOOKUP(B3,'Spring 17'!B:Q,16,FALSE),0)</f>
        <v>47.311999999999948</v>
      </c>
      <c r="K3" s="43">
        <f>IFERROR(IF(VLOOKUP(B3,'Spring 17'!B:R,17,FALSE)="",0,VLOOKUP(B3,'Spring 17'!B:R,17,FALSE)),0)</f>
        <v>18.195877014992707</v>
      </c>
    </row>
    <row r="4" spans="1:11" x14ac:dyDescent="0.25">
      <c r="A4" s="10" t="s">
        <v>17</v>
      </c>
      <c r="B4" s="10" t="s">
        <v>23</v>
      </c>
      <c r="C4" s="43">
        <f>IFERROR(VLOOKUP(B4,'Summer 16'!B:Q,15,FALSE),0)</f>
        <v>0</v>
      </c>
      <c r="D4" s="43">
        <f>IFERROR(VLOOKUP(B4,'Summer 16'!B:Q,16,FALSE),0)</f>
        <v>0</v>
      </c>
      <c r="E4" s="43">
        <f>IFERROR(IF(VLOOKUP(B4,'Summer 16'!B:R,17,FALSE)="",0,VLOOKUP(B4,'Summer 16'!B:R,17,FALSE)),0)</f>
        <v>0</v>
      </c>
      <c r="F4" s="43">
        <f>IFERROR(VLOOKUP(B4,'Fall 16'!B:Q,15,FALSE),0)</f>
        <v>283.5</v>
      </c>
      <c r="G4" s="43">
        <f>IFERROR(VLOOKUP(B4,'Fall 16'!B:Q,16,FALSE),0)</f>
        <v>9.5299999999999994</v>
      </c>
      <c r="H4" s="43">
        <f>IFERROR(IF(VLOOKUP(B4,'Fall 16'!B:R,17,FALSE)="",0,VLOOKUP(B4,'Fall 16'!B:R,17,FALSE)),0)</f>
        <v>29.748163693599164</v>
      </c>
      <c r="I4" s="43">
        <f>IFERROR(VLOOKUP(B4,'Spring 17'!B:Q,15,FALSE),0)</f>
        <v>311.18333333333334</v>
      </c>
      <c r="J4" s="43">
        <f>IFERROR(VLOOKUP(B4,'Spring 17'!B:Q,16,FALSE),0)</f>
        <v>11.942999999999998</v>
      </c>
      <c r="K4" s="43">
        <f>IFERROR(IF(VLOOKUP(B4,'Spring 17'!B:R,17,FALSE)="",0,VLOOKUP(B4,'Spring 17'!B:R,17,FALSE)),0)</f>
        <v>26.055709062491282</v>
      </c>
    </row>
    <row r="5" spans="1:11" x14ac:dyDescent="0.25">
      <c r="A5" s="10" t="s">
        <v>17</v>
      </c>
      <c r="B5" s="10" t="s">
        <v>24</v>
      </c>
      <c r="C5" s="43">
        <f>IFERROR(VLOOKUP(B5,'Summer 16'!B:Q,15,FALSE),0)</f>
        <v>0</v>
      </c>
      <c r="D5" s="43">
        <f>IFERROR(VLOOKUP(B5,'Summer 16'!B:Q,16,FALSE),0)</f>
        <v>0</v>
      </c>
      <c r="E5" s="43">
        <f>IFERROR(IF(VLOOKUP(B5,'Summer 16'!B:R,17,FALSE)="",0,VLOOKUP(B5,'Summer 16'!B:R,17,FALSE)),0)</f>
        <v>0</v>
      </c>
      <c r="F5" s="43">
        <f>IFERROR(VLOOKUP(B5,'Fall 16'!B:Q,15,FALSE),0)</f>
        <v>239.57</v>
      </c>
      <c r="G5" s="43">
        <f>IFERROR(VLOOKUP(B5,'Fall 16'!B:Q,16,FALSE),0)</f>
        <v>15.48</v>
      </c>
      <c r="H5" s="43">
        <f>IFERROR(IF(VLOOKUP(B5,'Fall 16'!B:R,17,FALSE)="",0,VLOOKUP(B5,'Fall 16'!B:R,17,FALSE)),0)</f>
        <v>15.476098191214469</v>
      </c>
      <c r="I5" s="43">
        <f>IFERROR(VLOOKUP(B5,'Spring 17'!B:Q,15,FALSE),0)</f>
        <v>281.75</v>
      </c>
      <c r="J5" s="43">
        <f>IFERROR(VLOOKUP(B5,'Spring 17'!B:Q,16,FALSE),0)</f>
        <v>19.062000000000005</v>
      </c>
      <c r="K5" s="43">
        <f>IFERROR(IF(VLOOKUP(B5,'Spring 17'!B:R,17,FALSE)="",0,VLOOKUP(B5,'Spring 17'!B:R,17,FALSE)),0)</f>
        <v>14.780715559752384</v>
      </c>
    </row>
    <row r="6" spans="1:11" x14ac:dyDescent="0.25">
      <c r="A6" s="10" t="s">
        <v>17</v>
      </c>
      <c r="B6" s="10" t="s">
        <v>25</v>
      </c>
      <c r="C6" s="43">
        <f>IFERROR(VLOOKUP(B6,'Summer 16'!B:Q,15,FALSE),0)</f>
        <v>0</v>
      </c>
      <c r="D6" s="43">
        <f>IFERROR(VLOOKUP(B6,'Summer 16'!B:Q,16,FALSE),0)</f>
        <v>0</v>
      </c>
      <c r="E6" s="43">
        <f>IFERROR(IF(VLOOKUP(B6,'Summer 16'!B:R,17,FALSE)="",0,VLOOKUP(B6,'Summer 16'!B:R,17,FALSE)),0)</f>
        <v>0</v>
      </c>
      <c r="F6" s="43">
        <f>IFERROR(VLOOKUP(B6,'Fall 16'!B:Q,15,FALSE),0)</f>
        <v>241.78</v>
      </c>
      <c r="G6" s="43">
        <f>IFERROR(VLOOKUP(B6,'Fall 16'!B:Q,16,FALSE),0)</f>
        <v>16.46</v>
      </c>
      <c r="H6" s="43">
        <f>IFERROR(IF(VLOOKUP(B6,'Fall 16'!B:R,17,FALSE)="",0,VLOOKUP(B6,'Fall 16'!B:R,17,FALSE)),0)</f>
        <v>14.688942891859051</v>
      </c>
      <c r="I6" s="43">
        <f>IFERROR(VLOOKUP(B6,'Spring 17'!B:Q,15,FALSE),0)</f>
        <v>214.39999999999995</v>
      </c>
      <c r="J6" s="43">
        <f>IFERROR(VLOOKUP(B6,'Spring 17'!B:Q,16,FALSE),0)</f>
        <v>17.019000000000002</v>
      </c>
      <c r="K6" s="43">
        <f>IFERROR(IF(VLOOKUP(B6,'Spring 17'!B:R,17,FALSE)="",0,VLOOKUP(B6,'Spring 17'!B:R,17,FALSE)),0)</f>
        <v>12.597684940360768</v>
      </c>
    </row>
    <row r="7" spans="1:11" x14ac:dyDescent="0.25">
      <c r="A7" s="10" t="s">
        <v>17</v>
      </c>
      <c r="B7" s="10" t="s">
        <v>26</v>
      </c>
      <c r="C7" s="43">
        <f>IFERROR(VLOOKUP(B7,'Summer 16'!B:Q,15,FALSE),0)</f>
        <v>0</v>
      </c>
      <c r="D7" s="43">
        <f>IFERROR(VLOOKUP(B7,'Summer 16'!B:Q,16,FALSE),0)</f>
        <v>0</v>
      </c>
      <c r="E7" s="43">
        <f>IFERROR(IF(VLOOKUP(B7,'Summer 16'!B:R,17,FALSE)="",0,VLOOKUP(B7,'Summer 16'!B:R,17,FALSE)),0)</f>
        <v>0</v>
      </c>
      <c r="F7" s="43">
        <f>IFERROR(VLOOKUP(B7,'Fall 16'!B:Q,15,FALSE),0)</f>
        <v>448.6</v>
      </c>
      <c r="G7" s="43">
        <f>IFERROR(VLOOKUP(B7,'Fall 16'!B:Q,16,FALSE),0)</f>
        <v>14.34</v>
      </c>
      <c r="H7" s="43">
        <f>IFERROR(IF(VLOOKUP(B7,'Fall 16'!B:R,17,FALSE)="",0,VLOOKUP(B7,'Fall 16'!B:R,17,FALSE)),0)</f>
        <v>31.283124128312416</v>
      </c>
      <c r="I7" s="43">
        <f>IFERROR(VLOOKUP(B7,'Spring 17'!B:Q,15,FALSE),0)</f>
        <v>357.76666666666654</v>
      </c>
      <c r="J7" s="43">
        <f>IFERROR(VLOOKUP(B7,'Spring 17'!B:Q,16,FALSE),0)</f>
        <v>12.982000000000003</v>
      </c>
      <c r="K7" s="43">
        <f>IFERROR(IF(VLOOKUP(B7,'Spring 17'!B:R,17,FALSE)="",0,VLOOKUP(B7,'Spring 17'!B:R,17,FALSE)),0)</f>
        <v>27.558670980331726</v>
      </c>
    </row>
    <row r="8" spans="1:11" x14ac:dyDescent="0.25">
      <c r="A8" s="10" t="s">
        <v>17</v>
      </c>
      <c r="B8" s="10" t="s">
        <v>27</v>
      </c>
      <c r="C8" s="43">
        <f>IFERROR(VLOOKUP(B8,'Summer 16'!B:Q,15,FALSE),0)</f>
        <v>0</v>
      </c>
      <c r="D8" s="43">
        <f>IFERROR(VLOOKUP(B8,'Summer 16'!B:Q,16,FALSE),0)</f>
        <v>0</v>
      </c>
      <c r="E8" s="43">
        <f>IFERROR(IF(VLOOKUP(B8,'Summer 16'!B:R,17,FALSE)="",0,VLOOKUP(B8,'Summer 16'!B:R,17,FALSE)),0)</f>
        <v>0</v>
      </c>
      <c r="F8" s="43">
        <f>IFERROR(VLOOKUP(B8,'Fall 16'!B:Q,15,FALSE),0)</f>
        <v>140.78</v>
      </c>
      <c r="G8" s="43">
        <f>IFERROR(VLOOKUP(B8,'Fall 16'!B:Q,16,FALSE),0)</f>
        <v>9.35</v>
      </c>
      <c r="H8" s="43">
        <f>IFERROR(IF(VLOOKUP(B8,'Fall 16'!B:R,17,FALSE)="",0,VLOOKUP(B8,'Fall 16'!B:R,17,FALSE)),0)</f>
        <v>15.05668449197861</v>
      </c>
      <c r="I8" s="43">
        <f>IFERROR(VLOOKUP(B8,'Spring 17'!B:Q,15,FALSE),0)</f>
        <v>155.48333333333332</v>
      </c>
      <c r="J8" s="43">
        <f>IFERROR(VLOOKUP(B8,'Spring 17'!B:Q,16,FALSE),0)</f>
        <v>11.859000000000002</v>
      </c>
      <c r="K8" s="43">
        <f>IFERROR(IF(VLOOKUP(B8,'Spring 17'!B:R,17,FALSE)="",0,VLOOKUP(B8,'Spring 17'!B:R,17,FALSE)),0)</f>
        <v>13.110998678921773</v>
      </c>
    </row>
    <row r="9" spans="1:11" x14ac:dyDescent="0.25">
      <c r="A9" s="10" t="s">
        <v>17</v>
      </c>
      <c r="B9" s="10" t="s">
        <v>20</v>
      </c>
      <c r="C9" s="43">
        <f>IFERROR(VLOOKUP(B9,'Summer 16'!B:Q,15,FALSE),0)</f>
        <v>0.54</v>
      </c>
      <c r="D9" s="43">
        <f>IFERROR(VLOOKUP(B9,'Summer 16'!B:Q,16,FALSE),0)</f>
        <v>0.09</v>
      </c>
      <c r="E9" s="43">
        <f>IFERROR(IF(VLOOKUP(B9,'Summer 16'!B:R,17,FALSE)="",0,VLOOKUP(B9,'Summer 16'!B:R,17,FALSE)),0)</f>
        <v>6.0000000000000009</v>
      </c>
      <c r="F9" s="43">
        <f>IFERROR(VLOOKUP(B9,'Fall 16'!B:Q,15,FALSE),0)</f>
        <v>483.6</v>
      </c>
      <c r="G9" s="43">
        <f>IFERROR(VLOOKUP(B9,'Fall 16'!B:Q,16,FALSE),0)</f>
        <v>25.11</v>
      </c>
      <c r="H9" s="43">
        <f>IFERROR(IF(VLOOKUP(B9,'Fall 16'!B:R,17,FALSE)="",0,VLOOKUP(B9,'Fall 16'!B:R,17,FALSE)),0)</f>
        <v>19.25925925925926</v>
      </c>
      <c r="I9" s="43">
        <f>IFERROR(VLOOKUP(B9,'Spring 17'!B:Q,15,FALSE),0)</f>
        <v>447.58333333333326</v>
      </c>
      <c r="J9" s="43">
        <f>IFERROR(VLOOKUP(B9,'Spring 17'!B:Q,16,FALSE),0)</f>
        <v>23.363999999999994</v>
      </c>
      <c r="K9" s="43">
        <f>IFERROR(IF(VLOOKUP(B9,'Spring 17'!B:R,17,FALSE)="",0,VLOOKUP(B9,'Spring 17'!B:R,17,FALSE)),0)</f>
        <v>19.156965131541405</v>
      </c>
    </row>
    <row r="10" spans="1:11" x14ac:dyDescent="0.25">
      <c r="A10" s="10" t="s">
        <v>17</v>
      </c>
      <c r="B10" s="10" t="s">
        <v>21</v>
      </c>
      <c r="C10" s="43">
        <f>IFERROR(VLOOKUP(B10,'Summer 16'!B:Q,15,FALSE),0)</f>
        <v>0</v>
      </c>
      <c r="D10" s="43">
        <f>IFERROR(VLOOKUP(B10,'Summer 16'!B:Q,16,FALSE),0)</f>
        <v>0</v>
      </c>
      <c r="E10" s="43">
        <f>IFERROR(IF(VLOOKUP(B10,'Summer 16'!B:R,17,FALSE)="",0,VLOOKUP(B10,'Summer 16'!B:R,17,FALSE)),0)</f>
        <v>0</v>
      </c>
      <c r="F10" s="43">
        <f>IFERROR(VLOOKUP(B10,'Fall 16'!B:Q,15,FALSE),0)</f>
        <v>882.78</v>
      </c>
      <c r="G10" s="43">
        <f>IFERROR(VLOOKUP(B10,'Fall 16'!B:Q,16,FALSE),0)</f>
        <v>34.43</v>
      </c>
      <c r="H10" s="43">
        <f>IFERROR(IF(VLOOKUP(B10,'Fall 16'!B:R,17,FALSE)="",0,VLOOKUP(B10,'Fall 16'!B:R,17,FALSE)),0)</f>
        <v>25.63984896892245</v>
      </c>
      <c r="I10" s="43">
        <f>IFERROR(VLOOKUP(B10,'Spring 17'!B:Q,15,FALSE),0)</f>
        <v>765.36666666666713</v>
      </c>
      <c r="J10" s="43">
        <f>IFERROR(VLOOKUP(B10,'Spring 17'!B:Q,16,FALSE),0)</f>
        <v>31.459999999999948</v>
      </c>
      <c r="K10" s="43">
        <f>IFERROR(IF(VLOOKUP(B10,'Spring 17'!B:R,17,FALSE)="",0,VLOOKUP(B10,'Spring 17'!B:R,17,FALSE)),0)</f>
        <v>24.328247510065747</v>
      </c>
    </row>
    <row r="11" spans="1:11" x14ac:dyDescent="0.25">
      <c r="A11" s="10" t="s">
        <v>17</v>
      </c>
      <c r="B11" s="10" t="s">
        <v>28</v>
      </c>
      <c r="C11" s="43">
        <f>IFERROR(VLOOKUP(B11,'Summer 16'!B:Q,15,FALSE),0)</f>
        <v>0</v>
      </c>
      <c r="D11" s="43">
        <f>IFERROR(VLOOKUP(B11,'Summer 16'!B:Q,16,FALSE),0)</f>
        <v>0</v>
      </c>
      <c r="E11" s="43">
        <f>IFERROR(IF(VLOOKUP(B11,'Summer 16'!B:R,17,FALSE)="",0,VLOOKUP(B11,'Summer 16'!B:R,17,FALSE)),0)</f>
        <v>0</v>
      </c>
      <c r="F11" s="43">
        <f>IFERROR(VLOOKUP(B11,'Fall 16'!B:Q,15,FALSE),0)</f>
        <v>424.57</v>
      </c>
      <c r="G11" s="43">
        <f>IFERROR(VLOOKUP(B11,'Fall 16'!B:Q,16,FALSE),0)</f>
        <v>24.29</v>
      </c>
      <c r="H11" s="43">
        <f>IFERROR(IF(VLOOKUP(B11,'Fall 16'!B:R,17,FALSE)="",0,VLOOKUP(B11,'Fall 16'!B:R,17,FALSE)),0)</f>
        <v>17.479209551255661</v>
      </c>
      <c r="I11" s="43">
        <f>IFERROR(VLOOKUP(B11,'Spring 17'!B:Q,15,FALSE),0)</f>
        <v>440.01666666666677</v>
      </c>
      <c r="J11" s="43">
        <f>IFERROR(VLOOKUP(B11,'Spring 17'!B:Q,16,FALSE),0)</f>
        <v>27.613999999999994</v>
      </c>
      <c r="K11" s="43">
        <f>IFERROR(IF(VLOOKUP(B11,'Spring 17'!B:R,17,FALSE)="",0,VLOOKUP(B11,'Spring 17'!B:R,17,FALSE)),0)</f>
        <v>15.934550107433434</v>
      </c>
    </row>
    <row r="12" spans="1:11" x14ac:dyDescent="0.25">
      <c r="A12" s="10" t="s">
        <v>75</v>
      </c>
      <c r="B12" s="10" t="s">
        <v>75</v>
      </c>
      <c r="C12" s="43">
        <f>IFERROR(VLOOKUP(B12,'Summer 16'!B:Q,15,FALSE),0)</f>
        <v>0</v>
      </c>
      <c r="D12" s="43">
        <f>IFERROR(VLOOKUP(B12,'Summer 16'!B:Q,16,FALSE),0)</f>
        <v>0</v>
      </c>
      <c r="E12" s="43">
        <f>IFERROR(IF(VLOOKUP(B12,'Summer 16'!B:R,17,FALSE)="",0,VLOOKUP(B12,'Summer 16'!B:R,17,FALSE)),0)</f>
        <v>0</v>
      </c>
      <c r="F12" s="43">
        <f>IFERROR(VLOOKUP(B12,'Fall 16'!B:Q,15,FALSE),0)</f>
        <v>4.95</v>
      </c>
      <c r="G12" s="43">
        <f>IFERROR(VLOOKUP(B12,'Fall 16'!B:Q,16,FALSE),0)</f>
        <v>3.2</v>
      </c>
      <c r="H12" s="43">
        <f>IFERROR(IF(VLOOKUP(B12,'Fall 16'!B:R,17,FALSE)="",0,VLOOKUP(B12,'Fall 16'!B:R,17,FALSE)),0)</f>
        <v>1.546875</v>
      </c>
      <c r="I12" s="43">
        <f>IFERROR(VLOOKUP(B12,'Spring 17'!B:Q,15,FALSE),0)</f>
        <v>4.0333333333333332</v>
      </c>
      <c r="J12" s="43">
        <f>IFERROR(VLOOKUP(B12,'Spring 17'!B:Q,16,FALSE),0)</f>
        <v>3.5999999999999996</v>
      </c>
      <c r="K12" s="43">
        <f>IFERROR(IF(VLOOKUP(B12,'Spring 17'!B:R,17,FALSE)="",0,VLOOKUP(B12,'Spring 17'!B:R,17,FALSE)),0)</f>
        <v>1.1203703703703705</v>
      </c>
    </row>
    <row r="13" spans="1:11" x14ac:dyDescent="0.25">
      <c r="A13" s="10" t="s">
        <v>30</v>
      </c>
      <c r="B13" s="10" t="s">
        <v>34</v>
      </c>
      <c r="C13" s="43">
        <f>IFERROR(VLOOKUP(B13,'Summer 16'!B:Q,15,FALSE),0)</f>
        <v>0.11</v>
      </c>
      <c r="D13" s="43">
        <f>IFERROR(VLOOKUP(B13,'Summer 16'!B:Q,16,FALSE),0)</f>
        <v>0</v>
      </c>
      <c r="E13" s="43">
        <f>IFERROR(IF(VLOOKUP(B13,'Summer 16'!B:R,17,FALSE)="",0,VLOOKUP(B13,'Summer 16'!B:R,17,FALSE)),0)</f>
        <v>0</v>
      </c>
      <c r="F13" s="43">
        <f>IFERROR(VLOOKUP(B13,'Fall 16'!B:Q,15,FALSE),0)</f>
        <v>470.35</v>
      </c>
      <c r="G13" s="43">
        <f>IFERROR(VLOOKUP(B13,'Fall 16'!B:Q,16,FALSE),0)</f>
        <v>18.37</v>
      </c>
      <c r="H13" s="43">
        <f>IFERROR(IF(VLOOKUP(B13,'Fall 16'!B:R,17,FALSE)="",0,VLOOKUP(B13,'Fall 16'!B:R,17,FALSE)),0)</f>
        <v>25.60424605334785</v>
      </c>
      <c r="I13" s="43">
        <f>IFERROR(VLOOKUP(B13,'Spring 17'!B:Q,15,FALSE),0)</f>
        <v>464.83333333333337</v>
      </c>
      <c r="J13" s="43">
        <f>IFERROR(VLOOKUP(B13,'Spring 17'!B:Q,16,FALSE),0)</f>
        <v>18.456999999999979</v>
      </c>
      <c r="K13" s="43">
        <f>IFERROR(IF(VLOOKUP(B13,'Spring 17'!B:R,17,FALSE)="",0,VLOOKUP(B13,'Spring 17'!B:R,17,FALSE)),0)</f>
        <v>25.184663451987532</v>
      </c>
    </row>
    <row r="14" spans="1:11" x14ac:dyDescent="0.25">
      <c r="A14" s="10" t="s">
        <v>30</v>
      </c>
      <c r="B14" s="10" t="s">
        <v>35</v>
      </c>
      <c r="C14" s="43">
        <f>IFERROR(VLOOKUP(B14,'Summer 16'!B:Q,15,FALSE),0)</f>
        <v>0</v>
      </c>
      <c r="D14" s="43">
        <f>IFERROR(VLOOKUP(B14,'Summer 16'!B:Q,16,FALSE),0)</f>
        <v>0</v>
      </c>
      <c r="E14" s="43">
        <f>IFERROR(IF(VLOOKUP(B14,'Summer 16'!B:R,17,FALSE)="",0,VLOOKUP(B14,'Summer 16'!B:R,17,FALSE)),0)</f>
        <v>0</v>
      </c>
      <c r="F14" s="43">
        <f>IFERROR(VLOOKUP(B14,'Fall 16'!B:Q,15,FALSE),0)</f>
        <v>379.1</v>
      </c>
      <c r="G14" s="43">
        <f>IFERROR(VLOOKUP(B14,'Fall 16'!B:Q,16,FALSE),0)</f>
        <v>13.68</v>
      </c>
      <c r="H14" s="43">
        <f>IFERROR(IF(VLOOKUP(B14,'Fall 16'!B:R,17,FALSE)="",0,VLOOKUP(B14,'Fall 16'!B:R,17,FALSE)),0)</f>
        <v>27.71198830409357</v>
      </c>
      <c r="I14" s="43">
        <f>IFERROR(VLOOKUP(B14,'Spring 17'!B:Q,15,FALSE),0)</f>
        <v>363.89999999999992</v>
      </c>
      <c r="J14" s="43">
        <f>IFERROR(VLOOKUP(B14,'Spring 17'!B:Q,16,FALSE),0)</f>
        <v>14.21699999999999</v>
      </c>
      <c r="K14" s="43">
        <f>IFERROR(IF(VLOOKUP(B14,'Spring 17'!B:R,17,FALSE)="",0,VLOOKUP(B14,'Spring 17'!B:R,17,FALSE)),0)</f>
        <v>25.596117324330041</v>
      </c>
    </row>
    <row r="15" spans="1:11" x14ac:dyDescent="0.25">
      <c r="A15" s="10" t="s">
        <v>30</v>
      </c>
      <c r="B15" s="10" t="s">
        <v>37</v>
      </c>
      <c r="C15" s="43">
        <f>IFERROR(VLOOKUP(B15,'Summer 16'!B:Q,15,FALSE),0)</f>
        <v>0</v>
      </c>
      <c r="D15" s="43">
        <f>IFERROR(VLOOKUP(B15,'Summer 16'!B:Q,16,FALSE),0)</f>
        <v>0</v>
      </c>
      <c r="E15" s="43">
        <f>IFERROR(IF(VLOOKUP(B15,'Summer 16'!B:R,17,FALSE)="",0,VLOOKUP(B15,'Summer 16'!B:R,17,FALSE)),0)</f>
        <v>0</v>
      </c>
      <c r="F15" s="43">
        <f>IFERROR(VLOOKUP(B15,'Fall 16'!B:Q,15,FALSE),0)</f>
        <v>246.1</v>
      </c>
      <c r="G15" s="43">
        <f>IFERROR(VLOOKUP(B15,'Fall 16'!B:Q,16,FALSE),0)</f>
        <v>10.33</v>
      </c>
      <c r="H15" s="43">
        <f>IFERROR(IF(VLOOKUP(B15,'Fall 16'!B:R,17,FALSE)="",0,VLOOKUP(B15,'Fall 16'!B:R,17,FALSE)),0)</f>
        <v>23.82381413359148</v>
      </c>
      <c r="I15" s="43">
        <f>IFERROR(VLOOKUP(B15,'Spring 17'!B:Q,15,FALSE),0)</f>
        <v>262.46666666666664</v>
      </c>
      <c r="J15" s="43">
        <f>IFERROR(VLOOKUP(B15,'Spring 17'!B:Q,16,FALSE),0)</f>
        <v>10.009</v>
      </c>
      <c r="K15" s="43">
        <f>IFERROR(IF(VLOOKUP(B15,'Spring 17'!B:R,17,FALSE)="",0,VLOOKUP(B15,'Spring 17'!B:R,17,FALSE)),0)</f>
        <v>26.223065907350048</v>
      </c>
    </row>
    <row r="16" spans="1:11" x14ac:dyDescent="0.25">
      <c r="A16" s="10" t="s">
        <v>30</v>
      </c>
      <c r="B16" s="10" t="s">
        <v>31</v>
      </c>
      <c r="C16" s="43">
        <f>IFERROR(VLOOKUP(B16,'Summer 16'!B:Q,15,FALSE),0)</f>
        <v>6.66</v>
      </c>
      <c r="D16" s="43">
        <f>IFERROR(VLOOKUP(B16,'Summer 16'!B:Q,16,FALSE),0)</f>
        <v>0.35</v>
      </c>
      <c r="E16" s="43">
        <f>IFERROR(IF(VLOOKUP(B16,'Summer 16'!B:R,17,FALSE)="",0,VLOOKUP(B16,'Summer 16'!B:R,17,FALSE)),0)</f>
        <v>19.028571428571428</v>
      </c>
      <c r="F16" s="43">
        <f>IFERROR(VLOOKUP(B16,'Fall 16'!B:Q,15,FALSE),0)</f>
        <v>439.05</v>
      </c>
      <c r="G16" s="43">
        <f>IFERROR(VLOOKUP(B16,'Fall 16'!B:Q,16,FALSE),0)</f>
        <v>18.12</v>
      </c>
      <c r="H16" s="43">
        <f>IFERROR(IF(VLOOKUP(B16,'Fall 16'!B:R,17,FALSE)="",0,VLOOKUP(B16,'Fall 16'!B:R,17,FALSE)),0)</f>
        <v>24.230132450331126</v>
      </c>
      <c r="I16" s="43">
        <f>IFERROR(VLOOKUP(B16,'Spring 17'!B:Q,15,FALSE),0)</f>
        <v>457.50000000000011</v>
      </c>
      <c r="J16" s="43">
        <f>IFERROR(VLOOKUP(B16,'Spring 17'!B:Q,16,FALSE),0)</f>
        <v>17.812999999999988</v>
      </c>
      <c r="K16" s="43">
        <f>IFERROR(IF(VLOOKUP(B16,'Spring 17'!B:R,17,FALSE)="",0,VLOOKUP(B16,'Spring 17'!B:R,17,FALSE)),0)</f>
        <v>25.683489586257252</v>
      </c>
    </row>
    <row r="17" spans="1:11" x14ac:dyDescent="0.25">
      <c r="A17" s="10" t="s">
        <v>30</v>
      </c>
      <c r="B17" s="10" t="s">
        <v>36</v>
      </c>
      <c r="C17" s="43">
        <f>IFERROR(VLOOKUP(B17,'Summer 16'!B:Q,15,FALSE),0)</f>
        <v>8.77</v>
      </c>
      <c r="D17" s="43">
        <f>IFERROR(VLOOKUP(B17,'Summer 16'!B:Q,16,FALSE),0)</f>
        <v>0.71</v>
      </c>
      <c r="E17" s="43">
        <f>IFERROR(IF(VLOOKUP(B17,'Summer 16'!B:R,17,FALSE)="",0,VLOOKUP(B17,'Summer 16'!B:R,17,FALSE)),0)</f>
        <v>12.352112676056338</v>
      </c>
      <c r="F17" s="43">
        <f>IFERROR(VLOOKUP(B17,'Fall 16'!B:Q,15,FALSE),0)</f>
        <v>660.65</v>
      </c>
      <c r="G17" s="43">
        <f>IFERROR(VLOOKUP(B17,'Fall 16'!B:Q,16,FALSE),0)</f>
        <v>21.42</v>
      </c>
      <c r="H17" s="43">
        <f>IFERROR(IF(VLOOKUP(B17,'Fall 16'!B:R,17,FALSE)="",0,VLOOKUP(B17,'Fall 16'!B:R,17,FALSE)),0)</f>
        <v>30.842670401493926</v>
      </c>
      <c r="I17" s="43">
        <f>IFERROR(VLOOKUP(B17,'Spring 17'!B:Q,15,FALSE),0)</f>
        <v>728.25000000000034</v>
      </c>
      <c r="J17" s="43">
        <f>IFERROR(VLOOKUP(B17,'Spring 17'!B:Q,16,FALSE),0)</f>
        <v>24.211999999999957</v>
      </c>
      <c r="K17" s="43">
        <f>IFERROR(IF(VLOOKUP(B17,'Spring 17'!B:R,17,FALSE)="",0,VLOOKUP(B17,'Spring 17'!B:R,17,FALSE)),0)</f>
        <v>30.078060465884754</v>
      </c>
    </row>
    <row r="18" spans="1:11" x14ac:dyDescent="0.25">
      <c r="A18" s="10" t="s">
        <v>30</v>
      </c>
      <c r="B18" s="10" t="s">
        <v>32</v>
      </c>
      <c r="C18" s="43">
        <f>IFERROR(VLOOKUP(B18,'Summer 16'!B:Q,15,FALSE),0)</f>
        <v>6.07</v>
      </c>
      <c r="D18" s="43">
        <f>IFERROR(VLOOKUP(B18,'Summer 16'!B:Q,16,FALSE),0)</f>
        <v>0.35</v>
      </c>
      <c r="E18" s="43">
        <f>IFERROR(IF(VLOOKUP(B18,'Summer 16'!B:R,17,FALSE)="",0,VLOOKUP(B18,'Summer 16'!B:R,17,FALSE)),0)</f>
        <v>17.342857142857145</v>
      </c>
      <c r="F18" s="43">
        <f>IFERROR(VLOOKUP(B18,'Fall 16'!B:Q,15,FALSE),0)</f>
        <v>262.13</v>
      </c>
      <c r="G18" s="43">
        <f>IFERROR(VLOOKUP(B18,'Fall 16'!B:Q,16,FALSE),0)</f>
        <v>12.09</v>
      </c>
      <c r="H18" s="43">
        <f>IFERROR(IF(VLOOKUP(B18,'Fall 16'!B:R,17,FALSE)="",0,VLOOKUP(B18,'Fall 16'!B:R,17,FALSE)),0)</f>
        <v>21.68155500413565</v>
      </c>
      <c r="I18" s="43">
        <f>IFERROR(VLOOKUP(B18,'Spring 17'!B:Q,15,FALSE),0)</f>
        <v>264.93333333333328</v>
      </c>
      <c r="J18" s="43">
        <f>IFERROR(VLOOKUP(B18,'Spring 17'!B:Q,16,FALSE),0)</f>
        <v>11.186999999999998</v>
      </c>
      <c r="K18" s="43">
        <f>IFERROR(IF(VLOOKUP(B18,'Spring 17'!B:R,17,FALSE)="",0,VLOOKUP(B18,'Spring 17'!B:R,17,FALSE)),0)</f>
        <v>23.682250230922797</v>
      </c>
    </row>
    <row r="19" spans="1:11" x14ac:dyDescent="0.25">
      <c r="A19" s="10" t="s">
        <v>30</v>
      </c>
      <c r="B19" s="10" t="s">
        <v>33</v>
      </c>
      <c r="C19" s="43">
        <f>IFERROR(VLOOKUP(B19,'Summer 16'!B:Q,15,FALSE),0)</f>
        <v>15.32</v>
      </c>
      <c r="D19" s="43">
        <f>IFERROR(VLOOKUP(B19,'Summer 16'!B:Q,16,FALSE),0)</f>
        <v>0.71</v>
      </c>
      <c r="E19" s="43">
        <f>IFERROR(IF(VLOOKUP(B19,'Summer 16'!B:R,17,FALSE)="",0,VLOOKUP(B19,'Summer 16'!B:R,17,FALSE)),0)</f>
        <v>21.577464788732396</v>
      </c>
      <c r="F19" s="43">
        <f>IFERROR(VLOOKUP(B19,'Fall 16'!B:Q,15,FALSE),0)</f>
        <v>371.25</v>
      </c>
      <c r="G19" s="43">
        <f>IFERROR(VLOOKUP(B19,'Fall 16'!B:Q,16,FALSE),0)</f>
        <v>14.79</v>
      </c>
      <c r="H19" s="43">
        <f>IFERROR(IF(VLOOKUP(B19,'Fall 16'!B:R,17,FALSE)="",0,VLOOKUP(B19,'Fall 16'!B:R,17,FALSE)),0)</f>
        <v>25.101419878296149</v>
      </c>
      <c r="I19" s="43">
        <f>IFERROR(VLOOKUP(B19,'Spring 17'!B:Q,15,FALSE),0)</f>
        <v>349.0499999999999</v>
      </c>
      <c r="J19" s="43">
        <f>IFERROR(VLOOKUP(B19,'Spring 17'!B:Q,16,FALSE),0)</f>
        <v>14.772</v>
      </c>
      <c r="K19" s="43">
        <f>IFERROR(IF(VLOOKUP(B19,'Spring 17'!B:R,17,FALSE)="",0,VLOOKUP(B19,'Spring 17'!B:R,17,FALSE)),0)</f>
        <v>23.62916328188464</v>
      </c>
    </row>
    <row r="20" spans="1:11" x14ac:dyDescent="0.25">
      <c r="A20" s="10" t="s">
        <v>40</v>
      </c>
      <c r="B20" s="10" t="s">
        <v>40</v>
      </c>
      <c r="C20" s="43">
        <f>IFERROR(VLOOKUP(B20,'Summer 16'!B:Q,15,FALSE),0)</f>
        <v>0</v>
      </c>
      <c r="D20" s="43">
        <f>IFERROR(VLOOKUP(B20,'Summer 16'!B:Q,16,FALSE),0)</f>
        <v>0</v>
      </c>
      <c r="E20" s="43">
        <f>IFERROR(IF(VLOOKUP(B20,'Summer 16'!B:R,17,FALSE)="",0,VLOOKUP(B20,'Summer 16'!B:R,17,FALSE)),0)</f>
        <v>0</v>
      </c>
      <c r="F20" s="43">
        <f>IFERROR(VLOOKUP(B20,'Fall 16'!B:Q,15,FALSE),0)</f>
        <v>10.93</v>
      </c>
      <c r="G20" s="43">
        <f>IFERROR(VLOOKUP(B20,'Fall 16'!B:Q,16,FALSE),0)</f>
        <v>0.6</v>
      </c>
      <c r="H20" s="43">
        <f>IFERROR(IF(VLOOKUP(B20,'Fall 16'!B:R,17,FALSE)="",0,VLOOKUP(B20,'Fall 16'!B:R,17,FALSE)),0)</f>
        <v>18.216666666666669</v>
      </c>
      <c r="I20" s="43">
        <f>IFERROR(VLOOKUP(B20,'Spring 17'!B:Q,15,FALSE),0)</f>
        <v>0</v>
      </c>
      <c r="J20" s="43">
        <f>IFERROR(VLOOKUP(B20,'Spring 17'!B:Q,16,FALSE),0)</f>
        <v>0</v>
      </c>
      <c r="K20" s="43">
        <f>IFERROR(IF(VLOOKUP(B20,'Spring 17'!B:R,17,FALSE)="",0,VLOOKUP(B20,'Spring 17'!B:R,17,FALSE)),0)</f>
        <v>0</v>
      </c>
    </row>
    <row r="21" spans="1:11" x14ac:dyDescent="0.25">
      <c r="A21" s="10" t="s">
        <v>40</v>
      </c>
      <c r="B21" s="10" t="s">
        <v>41</v>
      </c>
      <c r="C21" s="43">
        <f>IFERROR(VLOOKUP(B21,'Summer 16'!B:Q,15,FALSE),0)</f>
        <v>15.3</v>
      </c>
      <c r="D21" s="43">
        <f>IFERROR(VLOOKUP(B21,'Summer 16'!B:Q,16,FALSE),0)</f>
        <v>1</v>
      </c>
      <c r="E21" s="43">
        <f>IFERROR(IF(VLOOKUP(B21,'Summer 16'!B:R,17,FALSE)="",0,VLOOKUP(B21,'Summer 16'!B:R,17,FALSE)),0)</f>
        <v>15.3</v>
      </c>
      <c r="F21" s="43">
        <f>IFERROR(VLOOKUP(B21,'Fall 16'!B:Q,15,FALSE),0)</f>
        <v>312.08</v>
      </c>
      <c r="G21" s="43">
        <f>IFERROR(VLOOKUP(B21,'Fall 16'!B:Q,16,FALSE),0)</f>
        <v>17.48</v>
      </c>
      <c r="H21" s="43">
        <f>IFERROR(IF(VLOOKUP(B21,'Fall 16'!B:R,17,FALSE)="",0,VLOOKUP(B21,'Fall 16'!B:R,17,FALSE)),0)</f>
        <v>17.853546910755146</v>
      </c>
      <c r="I21" s="43">
        <f>IFERROR(VLOOKUP(B21,'Spring 17'!B:Q,15,FALSE),0)</f>
        <v>302.88333333333338</v>
      </c>
      <c r="J21" s="43">
        <f>IFERROR(VLOOKUP(B21,'Spring 17'!B:Q,16,FALSE),0)</f>
        <v>18.21</v>
      </c>
      <c r="K21" s="43">
        <f>IFERROR(IF(VLOOKUP(B21,'Spring 17'!B:R,17,FALSE)="",0,VLOOKUP(B21,'Spring 17'!B:R,17,FALSE)),0)</f>
        <v>16.632802489474649</v>
      </c>
    </row>
    <row r="22" spans="1:11" x14ac:dyDescent="0.25">
      <c r="A22" s="10" t="s">
        <v>40</v>
      </c>
      <c r="B22" s="10" t="s">
        <v>39</v>
      </c>
      <c r="C22" s="43">
        <f>IFERROR(VLOOKUP(B22,'Summer 16'!B:Q,15,FALSE),0)</f>
        <v>44.22</v>
      </c>
      <c r="D22" s="43">
        <f>IFERROR(VLOOKUP(B22,'Summer 16'!B:Q,16,FALSE),0)</f>
        <v>2.5299999999999998</v>
      </c>
      <c r="E22" s="43">
        <f>IFERROR(IF(VLOOKUP(B22,'Summer 16'!B:R,17,FALSE)="",0,VLOOKUP(B22,'Summer 16'!B:R,17,FALSE)),0)</f>
        <v>17.478260869565219</v>
      </c>
      <c r="F22" s="43">
        <f>IFERROR(VLOOKUP(B22,'Fall 16'!B:Q,15,FALSE),0)</f>
        <v>296.88</v>
      </c>
      <c r="G22" s="43">
        <f>IFERROR(VLOOKUP(B22,'Fall 16'!B:Q,16,FALSE),0)</f>
        <v>19.920000000000002</v>
      </c>
      <c r="H22" s="43">
        <f>IFERROR(IF(VLOOKUP(B22,'Fall 16'!B:R,17,FALSE)="",0,VLOOKUP(B22,'Fall 16'!B:R,17,FALSE)),0)</f>
        <v>14.903614457831324</v>
      </c>
      <c r="I22" s="43">
        <f>IFERROR(VLOOKUP(B22,'Spring 17'!B:Q,15,FALSE),0)</f>
        <v>288.75000000000006</v>
      </c>
      <c r="J22" s="43">
        <f>IFERROR(VLOOKUP(B22,'Spring 17'!B:Q,16,FALSE),0)</f>
        <v>19.545999999999999</v>
      </c>
      <c r="K22" s="43">
        <f>IFERROR(IF(VLOOKUP(B22,'Spring 17'!B:R,17,FALSE)="",0,VLOOKUP(B22,'Spring 17'!B:R,17,FALSE)),0)</f>
        <v>14.772843548552137</v>
      </c>
    </row>
    <row r="23" spans="1:11" x14ac:dyDescent="0.25">
      <c r="A23" s="10" t="s">
        <v>40</v>
      </c>
      <c r="B23" s="10" t="s">
        <v>42</v>
      </c>
      <c r="C23" s="43">
        <f>IFERROR(VLOOKUP(B23,'Summer 16'!B:Q,15,FALSE),0)</f>
        <v>23.48</v>
      </c>
      <c r="D23" s="43">
        <f>IFERROR(VLOOKUP(B23,'Summer 16'!B:Q,16,FALSE),0)</f>
        <v>1.79</v>
      </c>
      <c r="E23" s="43">
        <f>IFERROR(IF(VLOOKUP(B23,'Summer 16'!B:R,17,FALSE)="",0,VLOOKUP(B23,'Summer 16'!B:R,17,FALSE)),0)</f>
        <v>13.117318435754189</v>
      </c>
      <c r="F23" s="43">
        <f>IFERROR(VLOOKUP(B23,'Fall 16'!B:Q,15,FALSE),0)</f>
        <v>745.3</v>
      </c>
      <c r="G23" s="43">
        <f>IFERROR(VLOOKUP(B23,'Fall 16'!B:Q,16,FALSE),0)</f>
        <v>34.04</v>
      </c>
      <c r="H23" s="43">
        <f>IFERROR(IF(VLOOKUP(B23,'Fall 16'!B:R,17,FALSE)="",0,VLOOKUP(B23,'Fall 16'!B:R,17,FALSE)),0)</f>
        <v>21.894829612220917</v>
      </c>
      <c r="I23" s="43">
        <f>IFERROR(VLOOKUP(B23,'Spring 17'!B:Q,15,FALSE),0)</f>
        <v>722.28333333333353</v>
      </c>
      <c r="J23" s="43">
        <f>IFERROR(VLOOKUP(B23,'Spring 17'!B:Q,16,FALSE),0)</f>
        <v>38.270000000000024</v>
      </c>
      <c r="K23" s="43">
        <f>IFERROR(IF(VLOOKUP(B23,'Spring 17'!B:R,17,FALSE)="",0,VLOOKUP(B23,'Spring 17'!B:R,17,FALSE)),0)</f>
        <v>18.873355979444291</v>
      </c>
    </row>
    <row r="24" spans="1:11" x14ac:dyDescent="0.25">
      <c r="A24" s="10" t="s">
        <v>82</v>
      </c>
      <c r="B24" s="10" t="s">
        <v>44</v>
      </c>
      <c r="C24" s="43">
        <f>IFERROR(VLOOKUP(B24,'Summer 16'!B:Q,15,FALSE),0)</f>
        <v>0</v>
      </c>
      <c r="D24" s="43">
        <f>IFERROR(VLOOKUP(B24,'Summer 16'!B:Q,16,FALSE),0)</f>
        <v>0</v>
      </c>
      <c r="E24" s="43">
        <f>IFERROR(IF(VLOOKUP(B24,'Summer 16'!B:R,17,FALSE)="",0,VLOOKUP(B24,'Summer 16'!B:R,17,FALSE)),0)</f>
        <v>0</v>
      </c>
      <c r="F24" s="43">
        <f>IFERROR(VLOOKUP(B24,'Fall 16'!B:Q,15,FALSE),0)</f>
        <v>203.47</v>
      </c>
      <c r="G24" s="43">
        <f>IFERROR(VLOOKUP(B24,'Fall 16'!B:Q,16,FALSE),0)</f>
        <v>13.82</v>
      </c>
      <c r="H24" s="43">
        <f>IFERROR(IF(VLOOKUP(B24,'Fall 16'!B:R,17,FALSE)="",0,VLOOKUP(B24,'Fall 16'!B:R,17,FALSE)),0)</f>
        <v>14.72286541244573</v>
      </c>
      <c r="I24" s="43">
        <f>IFERROR(VLOOKUP(B24,'Spring 17'!B:Q,15,FALSE),0)</f>
        <v>195.25000000000003</v>
      </c>
      <c r="J24" s="43">
        <f>IFERROR(VLOOKUP(B24,'Spring 17'!B:Q,16,FALSE),0)</f>
        <v>13.586000000000004</v>
      </c>
      <c r="K24" s="43">
        <f>IFERROR(IF(VLOOKUP(B24,'Spring 17'!B:R,17,FALSE)="",0,VLOOKUP(B24,'Spring 17'!B:R,17,FALSE)),0)</f>
        <v>14.371411747387015</v>
      </c>
    </row>
    <row r="25" spans="1:11" x14ac:dyDescent="0.25">
      <c r="A25" s="10" t="s">
        <v>82</v>
      </c>
      <c r="B25" s="10" t="s">
        <v>45</v>
      </c>
      <c r="C25" s="43">
        <f>IFERROR(VLOOKUP(B25,'Summer 16'!B:Q,15,FALSE),0)</f>
        <v>0</v>
      </c>
      <c r="D25" s="43">
        <f>IFERROR(VLOOKUP(B25,'Summer 16'!B:Q,16,FALSE),0)</f>
        <v>0</v>
      </c>
      <c r="E25" s="43">
        <f>IFERROR(IF(VLOOKUP(B25,'Summer 16'!B:R,17,FALSE)="",0,VLOOKUP(B25,'Summer 16'!B:R,17,FALSE)),0)</f>
        <v>0</v>
      </c>
      <c r="F25" s="43">
        <f>IFERROR(VLOOKUP(B25,'Fall 16'!B:Q,15,FALSE),0)</f>
        <v>382.43</v>
      </c>
      <c r="G25" s="43">
        <f>IFERROR(VLOOKUP(B25,'Fall 16'!B:Q,16,FALSE),0)</f>
        <v>19.29</v>
      </c>
      <c r="H25" s="43">
        <f>IFERROR(IF(VLOOKUP(B25,'Fall 16'!B:R,17,FALSE)="",0,VLOOKUP(B25,'Fall 16'!B:R,17,FALSE)),0)</f>
        <v>19.825298081907725</v>
      </c>
      <c r="I25" s="43">
        <f>IFERROR(VLOOKUP(B25,'Spring 17'!B:Q,15,FALSE),0)</f>
        <v>389.31666666666672</v>
      </c>
      <c r="J25" s="43">
        <f>IFERROR(VLOOKUP(B25,'Spring 17'!B:Q,16,FALSE),0)</f>
        <v>19.731999999999978</v>
      </c>
      <c r="K25" s="43">
        <f>IFERROR(IF(VLOOKUP(B25,'Spring 17'!B:R,17,FALSE)="",0,VLOOKUP(B25,'Spring 17'!B:R,17,FALSE)),0)</f>
        <v>19.73021825799043</v>
      </c>
    </row>
    <row r="26" spans="1:11" x14ac:dyDescent="0.25">
      <c r="A26" s="10" t="s">
        <v>82</v>
      </c>
      <c r="B26" s="10" t="s">
        <v>46</v>
      </c>
      <c r="C26" s="43">
        <f>IFERROR(VLOOKUP(B26,'Summer 16'!B:Q,15,FALSE),0)</f>
        <v>0</v>
      </c>
      <c r="D26" s="43">
        <f>IFERROR(VLOOKUP(B26,'Summer 16'!B:Q,16,FALSE),0)</f>
        <v>0</v>
      </c>
      <c r="E26" s="43">
        <f>IFERROR(IF(VLOOKUP(B26,'Summer 16'!B:R,17,FALSE)="",0,VLOOKUP(B26,'Summer 16'!B:R,17,FALSE)),0)</f>
        <v>0</v>
      </c>
      <c r="F26" s="43">
        <f>IFERROR(VLOOKUP(B26,'Fall 16'!B:Q,15,FALSE),0)</f>
        <v>283.87</v>
      </c>
      <c r="G26" s="43">
        <f>IFERROR(VLOOKUP(B26,'Fall 16'!B:Q,16,FALSE),0)</f>
        <v>15.6</v>
      </c>
      <c r="H26" s="43">
        <f>IFERROR(IF(VLOOKUP(B26,'Fall 16'!B:R,17,FALSE)="",0,VLOOKUP(B26,'Fall 16'!B:R,17,FALSE)),0)</f>
        <v>18.196794871794872</v>
      </c>
      <c r="I26" s="43">
        <f>IFERROR(VLOOKUP(B26,'Spring 17'!B:Q,15,FALSE),0)</f>
        <v>266.33333333333331</v>
      </c>
      <c r="J26" s="43">
        <f>IFERROR(VLOOKUP(B26,'Spring 17'!B:Q,16,FALSE),0)</f>
        <v>15.085999999999999</v>
      </c>
      <c r="K26" s="43">
        <f>IFERROR(IF(VLOOKUP(B26,'Spring 17'!B:R,17,FALSE)="",0,VLOOKUP(B26,'Spring 17'!B:R,17,FALSE)),0)</f>
        <v>17.654337354721818</v>
      </c>
    </row>
    <row r="27" spans="1:11" x14ac:dyDescent="0.25">
      <c r="A27" s="10" t="s">
        <v>82</v>
      </c>
      <c r="B27" s="10" t="s">
        <v>47</v>
      </c>
      <c r="C27" s="43">
        <f>IFERROR(VLOOKUP(B27,'Summer 16'!B:Q,15,FALSE),0)</f>
        <v>0</v>
      </c>
      <c r="D27" s="43">
        <f>IFERROR(VLOOKUP(B27,'Summer 16'!B:Q,16,FALSE),0)</f>
        <v>0</v>
      </c>
      <c r="E27" s="43">
        <f>IFERROR(IF(VLOOKUP(B27,'Summer 16'!B:R,17,FALSE)="",0,VLOOKUP(B27,'Summer 16'!B:R,17,FALSE)),0)</f>
        <v>0</v>
      </c>
      <c r="F27" s="43">
        <f>IFERROR(VLOOKUP(B27,'Fall 16'!B:Q,15,FALSE),0)</f>
        <v>89.67</v>
      </c>
      <c r="G27" s="43">
        <f>IFERROR(VLOOKUP(B27,'Fall 16'!B:Q,16,FALSE),0)</f>
        <v>5.09</v>
      </c>
      <c r="H27" s="43">
        <f>IFERROR(IF(VLOOKUP(B27,'Fall 16'!B:R,17,FALSE)="",0,VLOOKUP(B27,'Fall 16'!B:R,17,FALSE)),0)</f>
        <v>17.61689587426326</v>
      </c>
      <c r="I27" s="43">
        <f>IFERROR(VLOOKUP(B27,'Spring 17'!B:Q,15,FALSE),0)</f>
        <v>74.34999999999998</v>
      </c>
      <c r="J27" s="43">
        <f>IFERROR(VLOOKUP(B27,'Spring 17'!B:Q,16,FALSE),0)</f>
        <v>2.9530000000000003</v>
      </c>
      <c r="K27" s="43">
        <f>IFERROR(IF(VLOOKUP(B27,'Spring 17'!B:R,17,FALSE)="",0,VLOOKUP(B27,'Spring 17'!B:R,17,FALSE)),0)</f>
        <v>25.177785303081603</v>
      </c>
    </row>
    <row r="28" spans="1:11" x14ac:dyDescent="0.25">
      <c r="A28" s="10" t="s">
        <v>82</v>
      </c>
      <c r="B28" s="10" t="s">
        <v>48</v>
      </c>
      <c r="C28" s="43">
        <f>IFERROR(VLOOKUP(B28,'Summer 16'!B:Q,15,FALSE),0)</f>
        <v>0</v>
      </c>
      <c r="D28" s="43">
        <f>IFERROR(VLOOKUP(B28,'Summer 16'!B:Q,16,FALSE),0)</f>
        <v>0</v>
      </c>
      <c r="E28" s="43">
        <f>IFERROR(IF(VLOOKUP(B28,'Summer 16'!B:R,17,FALSE)="",0,VLOOKUP(B28,'Summer 16'!B:R,17,FALSE)),0)</f>
        <v>0</v>
      </c>
      <c r="F28" s="43">
        <f>IFERROR(VLOOKUP(B28,'Fall 16'!B:Q,15,FALSE),0)</f>
        <v>377.05</v>
      </c>
      <c r="G28" s="43">
        <f>IFERROR(VLOOKUP(B28,'Fall 16'!B:Q,16,FALSE),0)</f>
        <v>18.79</v>
      </c>
      <c r="H28" s="43">
        <f>IFERROR(IF(VLOOKUP(B28,'Fall 16'!B:R,17,FALSE)="",0,VLOOKUP(B28,'Fall 16'!B:R,17,FALSE)),0)</f>
        <v>20.06652474720596</v>
      </c>
      <c r="I28" s="43">
        <f>IFERROR(VLOOKUP(B28,'Spring 17'!B:Q,15,FALSE),0)</f>
        <v>375.31666666666649</v>
      </c>
      <c r="J28" s="43">
        <f>IFERROR(VLOOKUP(B28,'Spring 17'!B:Q,16,FALSE),0)</f>
        <v>18.720999999999993</v>
      </c>
      <c r="K28" s="43">
        <f>IFERROR(IF(VLOOKUP(B28,'Spring 17'!B:R,17,FALSE)="",0,VLOOKUP(B28,'Spring 17'!B:R,17,FALSE)),0)</f>
        <v>20.047896301835728</v>
      </c>
    </row>
    <row r="29" spans="1:11" x14ac:dyDescent="0.25">
      <c r="A29" s="10" t="s">
        <v>82</v>
      </c>
      <c r="B29" s="10" t="s">
        <v>49</v>
      </c>
      <c r="C29" s="43">
        <f>IFERROR(VLOOKUP(B29,'Summer 16'!B:Q,15,FALSE),0)</f>
        <v>0</v>
      </c>
      <c r="D29" s="43">
        <f>IFERROR(VLOOKUP(B29,'Summer 16'!B:Q,16,FALSE),0)</f>
        <v>0</v>
      </c>
      <c r="E29" s="43">
        <f>IFERROR(IF(VLOOKUP(B29,'Summer 16'!B:R,17,FALSE)="",0,VLOOKUP(B29,'Summer 16'!B:R,17,FALSE)),0)</f>
        <v>0</v>
      </c>
      <c r="F29" s="43">
        <f>IFERROR(VLOOKUP(B29,'Fall 16'!B:Q,15,FALSE),0)</f>
        <v>222.17</v>
      </c>
      <c r="G29" s="43">
        <f>IFERROR(VLOOKUP(B29,'Fall 16'!B:Q,16,FALSE),0)</f>
        <v>12.28</v>
      </c>
      <c r="H29" s="43">
        <f>IFERROR(IF(VLOOKUP(B29,'Fall 16'!B:R,17,FALSE)="",0,VLOOKUP(B29,'Fall 16'!B:R,17,FALSE)),0)</f>
        <v>18.09201954397394</v>
      </c>
      <c r="I29" s="43">
        <f>IFERROR(VLOOKUP(B29,'Spring 17'!B:Q,15,FALSE),0)</f>
        <v>208.69999999999996</v>
      </c>
      <c r="J29" s="43">
        <f>IFERROR(VLOOKUP(B29,'Spring 17'!B:Q,16,FALSE),0)</f>
        <v>13.222999999999999</v>
      </c>
      <c r="K29" s="43">
        <f>IFERROR(IF(VLOOKUP(B29,'Spring 17'!B:R,17,FALSE)="",0,VLOOKUP(B29,'Spring 17'!B:R,17,FALSE)),0)</f>
        <v>15.7831051954927</v>
      </c>
    </row>
    <row r="30" spans="1:11" x14ac:dyDescent="0.25">
      <c r="A30" s="10" t="s">
        <v>50</v>
      </c>
      <c r="B30" s="10" t="s">
        <v>53</v>
      </c>
      <c r="C30" s="43">
        <f>IFERROR(VLOOKUP(B30,'Summer 16'!B:Q,15,FALSE),0)</f>
        <v>0</v>
      </c>
      <c r="D30" s="43">
        <f>IFERROR(VLOOKUP(B30,'Summer 16'!B:Q,16,FALSE),0)</f>
        <v>0</v>
      </c>
      <c r="E30" s="43">
        <f>IFERROR(IF(VLOOKUP(B30,'Summer 16'!B:R,17,FALSE)="",0,VLOOKUP(B30,'Summer 16'!B:R,17,FALSE)),0)</f>
        <v>0</v>
      </c>
      <c r="F30" s="43">
        <f>IFERROR(VLOOKUP(B30,'Fall 16'!B:Q,15,FALSE),0)</f>
        <v>363.17</v>
      </c>
      <c r="G30" s="43">
        <f>IFERROR(VLOOKUP(B30,'Fall 16'!B:Q,16,FALSE),0)</f>
        <v>11.34</v>
      </c>
      <c r="H30" s="43">
        <f>IFERROR(IF(VLOOKUP(B30,'Fall 16'!B:R,17,FALSE)="",0,VLOOKUP(B30,'Fall 16'!B:R,17,FALSE)),0)</f>
        <v>32.025573192239861</v>
      </c>
      <c r="I30" s="43">
        <f>IFERROR(VLOOKUP(B30,'Spring 17'!B:Q,15,FALSE),0)</f>
        <v>349.08333333333331</v>
      </c>
      <c r="J30" s="43">
        <f>IFERROR(VLOOKUP(B30,'Spring 17'!B:Q,16,FALSE),0)</f>
        <v>11.121</v>
      </c>
      <c r="K30" s="43">
        <f>IFERROR(IF(VLOOKUP(B30,'Spring 17'!B:R,17,FALSE)="",0,VLOOKUP(B30,'Spring 17'!B:R,17,FALSE)),0)</f>
        <v>31.389563288673077</v>
      </c>
    </row>
    <row r="31" spans="1:11" x14ac:dyDescent="0.25">
      <c r="A31" s="10" t="s">
        <v>50</v>
      </c>
      <c r="B31" s="10" t="s">
        <v>54</v>
      </c>
      <c r="C31" s="43">
        <f>IFERROR(VLOOKUP(B31,'Summer 16'!B:Q,15,FALSE),0)</f>
        <v>0</v>
      </c>
      <c r="D31" s="43">
        <f>IFERROR(VLOOKUP(B31,'Summer 16'!B:Q,16,FALSE),0)</f>
        <v>0</v>
      </c>
      <c r="E31" s="43">
        <f>IFERROR(IF(VLOOKUP(B31,'Summer 16'!B:R,17,FALSE)="",0,VLOOKUP(B31,'Summer 16'!B:R,17,FALSE)),0)</f>
        <v>0</v>
      </c>
      <c r="F31" s="43">
        <f>IFERROR(VLOOKUP(B31,'Fall 16'!B:Q,15,FALSE),0)</f>
        <v>158.25</v>
      </c>
      <c r="G31" s="43">
        <f>IFERROR(VLOOKUP(B31,'Fall 16'!B:Q,16,FALSE),0)</f>
        <v>5.43</v>
      </c>
      <c r="H31" s="43">
        <f>IFERROR(IF(VLOOKUP(B31,'Fall 16'!B:R,17,FALSE)="",0,VLOOKUP(B31,'Fall 16'!B:R,17,FALSE)),0)</f>
        <v>29.143646408839782</v>
      </c>
      <c r="I31" s="43">
        <f>IFERROR(VLOOKUP(B31,'Spring 17'!B:Q,15,FALSE),0)</f>
        <v>54.833333333333329</v>
      </c>
      <c r="J31" s="43">
        <f>IFERROR(VLOOKUP(B31,'Spring 17'!B:Q,16,FALSE),0)</f>
        <v>2.274</v>
      </c>
      <c r="K31" s="43">
        <f>IFERROR(IF(VLOOKUP(B31,'Spring 17'!B:R,17,FALSE)="",0,VLOOKUP(B31,'Spring 17'!B:R,17,FALSE)),0)</f>
        <v>24.113163295221341</v>
      </c>
    </row>
    <row r="32" spans="1:11" x14ac:dyDescent="0.25">
      <c r="A32" s="10" t="s">
        <v>50</v>
      </c>
      <c r="B32" s="10" t="s">
        <v>57</v>
      </c>
      <c r="C32" s="43">
        <f>IFERROR(VLOOKUP(B32,'Summer 16'!B:Q,15,FALSE),0)</f>
        <v>0</v>
      </c>
      <c r="D32" s="43">
        <f>IFERROR(VLOOKUP(B32,'Summer 16'!B:Q,16,FALSE),0)</f>
        <v>0</v>
      </c>
      <c r="E32" s="43">
        <f>IFERROR(IF(VLOOKUP(B32,'Summer 16'!B:R,17,FALSE)="",0,VLOOKUP(B32,'Summer 16'!B:R,17,FALSE)),0)</f>
        <v>0</v>
      </c>
      <c r="F32" s="43">
        <f>IFERROR(VLOOKUP(B32,'Fall 16'!B:Q,15,FALSE),0)</f>
        <v>354.3</v>
      </c>
      <c r="G32" s="43">
        <f>IFERROR(VLOOKUP(B32,'Fall 16'!B:Q,16,FALSE),0)</f>
        <v>9.7100000000000009</v>
      </c>
      <c r="H32" s="43">
        <f>IFERROR(IF(VLOOKUP(B32,'Fall 16'!B:R,17,FALSE)="",0,VLOOKUP(B32,'Fall 16'!B:R,17,FALSE)),0)</f>
        <v>36.488156539649843</v>
      </c>
      <c r="I32" s="43">
        <f>IFERROR(VLOOKUP(B32,'Spring 17'!B:Q,15,FALSE),0)</f>
        <v>375.20000000000005</v>
      </c>
      <c r="J32" s="43">
        <f>IFERROR(VLOOKUP(B32,'Spring 17'!B:Q,16,FALSE),0)</f>
        <v>11.115</v>
      </c>
      <c r="K32" s="43">
        <f>IFERROR(IF(VLOOKUP(B32,'Spring 17'!B:R,17,FALSE)="",0,VLOOKUP(B32,'Spring 17'!B:R,17,FALSE)),0)</f>
        <v>33.756185335132706</v>
      </c>
    </row>
    <row r="33" spans="1:11" x14ac:dyDescent="0.25">
      <c r="A33" s="10" t="s">
        <v>50</v>
      </c>
      <c r="B33" s="10" t="s">
        <v>58</v>
      </c>
      <c r="C33" s="43">
        <f>IFERROR(VLOOKUP(B33,'Summer 16'!B:Q,15,FALSE),0)</f>
        <v>0</v>
      </c>
      <c r="D33" s="43">
        <f>IFERROR(VLOOKUP(B33,'Summer 16'!B:Q,16,FALSE),0)</f>
        <v>0</v>
      </c>
      <c r="E33" s="43">
        <f>IFERROR(IF(VLOOKUP(B33,'Summer 16'!B:R,17,FALSE)="",0,VLOOKUP(B33,'Summer 16'!B:R,17,FALSE)),0)</f>
        <v>0</v>
      </c>
      <c r="F33" s="43">
        <f>IFERROR(VLOOKUP(B33,'Fall 16'!B:Q,15,FALSE),0)</f>
        <v>686.85</v>
      </c>
      <c r="G33" s="43">
        <f>IFERROR(VLOOKUP(B33,'Fall 16'!B:Q,16,FALSE),0)</f>
        <v>27.99</v>
      </c>
      <c r="H33" s="43">
        <f>IFERROR(IF(VLOOKUP(B33,'Fall 16'!B:R,17,FALSE)="",0,VLOOKUP(B33,'Fall 16'!B:R,17,FALSE)),0)</f>
        <v>24.53912111468382</v>
      </c>
      <c r="I33" s="43">
        <f>IFERROR(VLOOKUP(B33,'Spring 17'!B:Q,15,FALSE),0)</f>
        <v>686.33333333333337</v>
      </c>
      <c r="J33" s="43">
        <f>IFERROR(VLOOKUP(B33,'Spring 17'!B:Q,16,FALSE),0)</f>
        <v>28.818999999999978</v>
      </c>
      <c r="K33" s="43">
        <f>IFERROR(IF(VLOOKUP(B33,'Spring 17'!B:R,17,FALSE)="",0,VLOOKUP(B33,'Spring 17'!B:R,17,FALSE)),0)</f>
        <v>23.815307031240984</v>
      </c>
    </row>
    <row r="34" spans="1:11" x14ac:dyDescent="0.25">
      <c r="A34" s="10" t="s">
        <v>50</v>
      </c>
      <c r="B34" s="10" t="s">
        <v>52</v>
      </c>
      <c r="C34" s="43">
        <f>IFERROR(VLOOKUP(B34,'Summer 16'!B:Q,15,FALSE),0)</f>
        <v>10.76</v>
      </c>
      <c r="D34" s="43">
        <f>IFERROR(VLOOKUP(B34,'Summer 16'!B:Q,16,FALSE),0)</f>
        <v>2.33</v>
      </c>
      <c r="E34" s="43">
        <f>IFERROR(IF(VLOOKUP(B34,'Summer 16'!B:R,17,FALSE)="",0,VLOOKUP(B34,'Summer 16'!B:R,17,FALSE)),0)</f>
        <v>4.6180257510729614</v>
      </c>
      <c r="F34" s="43">
        <f>IFERROR(VLOOKUP(B34,'Fall 16'!B:Q,15,FALSE),0)</f>
        <v>426.63</v>
      </c>
      <c r="G34" s="43">
        <f>IFERROR(VLOOKUP(B34,'Fall 16'!B:Q,16,FALSE),0)</f>
        <v>12.62</v>
      </c>
      <c r="H34" s="43">
        <f>IFERROR(IF(VLOOKUP(B34,'Fall 16'!B:R,17,FALSE)="",0,VLOOKUP(B34,'Fall 16'!B:R,17,FALSE)),0)</f>
        <v>33.805863708399364</v>
      </c>
      <c r="I34" s="43">
        <f>IFERROR(VLOOKUP(B34,'Spring 17'!B:Q,15,FALSE),0)</f>
        <v>424.30000000000007</v>
      </c>
      <c r="J34" s="43">
        <f>IFERROR(VLOOKUP(B34,'Spring 17'!B:Q,16,FALSE),0)</f>
        <v>15.083000000000002</v>
      </c>
      <c r="K34" s="43">
        <f>IFERROR(IF(VLOOKUP(B34,'Spring 17'!B:R,17,FALSE)="",0,VLOOKUP(B34,'Spring 17'!B:R,17,FALSE)),0)</f>
        <v>28.131008420075581</v>
      </c>
    </row>
    <row r="35" spans="1:11" x14ac:dyDescent="0.25">
      <c r="A35" s="10" t="s">
        <v>50</v>
      </c>
      <c r="B35" s="10" t="s">
        <v>56</v>
      </c>
      <c r="C35" s="43">
        <f>IFERROR(VLOOKUP(B35,'Summer 16'!B:Q,15,FALSE),0)</f>
        <v>0</v>
      </c>
      <c r="D35" s="43">
        <f>IFERROR(VLOOKUP(B35,'Summer 16'!B:Q,16,FALSE),0)</f>
        <v>0</v>
      </c>
      <c r="E35" s="43">
        <f>IFERROR(IF(VLOOKUP(B35,'Summer 16'!B:R,17,FALSE)="",0,VLOOKUP(B35,'Summer 16'!B:R,17,FALSE)),0)</f>
        <v>0</v>
      </c>
      <c r="F35" s="43">
        <f>IFERROR(VLOOKUP(B35,'Fall 16'!B:Q,15,FALSE),0)</f>
        <v>288.17</v>
      </c>
      <c r="G35" s="43">
        <f>IFERROR(VLOOKUP(B35,'Fall 16'!B:Q,16,FALSE),0)</f>
        <v>23.42</v>
      </c>
      <c r="H35" s="43">
        <f>IFERROR(IF(VLOOKUP(B35,'Fall 16'!B:R,17,FALSE)="",0,VLOOKUP(B35,'Fall 16'!B:R,17,FALSE)),0)</f>
        <v>12.304440649017932</v>
      </c>
      <c r="I35" s="43">
        <f>IFERROR(VLOOKUP(B35,'Spring 17'!B:Q,15,FALSE),0)</f>
        <v>309.11666666666673</v>
      </c>
      <c r="J35" s="43">
        <f>IFERROR(VLOOKUP(B35,'Spring 17'!B:Q,16,FALSE),0)</f>
        <v>23.797999999999998</v>
      </c>
      <c r="K35" s="43">
        <f>IFERROR(IF(VLOOKUP(B35,'Spring 17'!B:R,17,FALSE)="",0,VLOOKUP(B35,'Spring 17'!B:R,17,FALSE)),0)</f>
        <v>12.989186766394939</v>
      </c>
    </row>
    <row r="36" spans="1:11" x14ac:dyDescent="0.25">
      <c r="A36" s="10" t="s">
        <v>50</v>
      </c>
      <c r="B36" s="10" t="s">
        <v>51</v>
      </c>
      <c r="C36" s="43">
        <f>IFERROR(VLOOKUP(B36,'Summer 16'!B:Q,15,FALSE),0)</f>
        <v>2.88</v>
      </c>
      <c r="D36" s="43">
        <f>IFERROR(VLOOKUP(B36,'Summer 16'!B:Q,16,FALSE),0)</f>
        <v>0.27</v>
      </c>
      <c r="E36" s="43">
        <f>IFERROR(IF(VLOOKUP(B36,'Summer 16'!B:R,17,FALSE)="",0,VLOOKUP(B36,'Summer 16'!B:R,17,FALSE)),0)</f>
        <v>10.666666666666666</v>
      </c>
      <c r="F36" s="43">
        <f>IFERROR(VLOOKUP(B36,'Fall 16'!B:Q,15,FALSE),0)</f>
        <v>599.72</v>
      </c>
      <c r="G36" s="43">
        <f>IFERROR(VLOOKUP(B36,'Fall 16'!B:Q,16,FALSE),0)</f>
        <v>18.2</v>
      </c>
      <c r="H36" s="43">
        <f>IFERROR(IF(VLOOKUP(B36,'Fall 16'!B:R,17,FALSE)="",0,VLOOKUP(B36,'Fall 16'!B:R,17,FALSE)),0)</f>
        <v>32.951648351648352</v>
      </c>
      <c r="I36" s="43">
        <f>IFERROR(VLOOKUP(B36,'Spring 17'!B:Q,15,FALSE),0)</f>
        <v>546.1500000000002</v>
      </c>
      <c r="J36" s="43">
        <f>IFERROR(VLOOKUP(B36,'Spring 17'!B:Q,16,FALSE),0)</f>
        <v>16.19799999999999</v>
      </c>
      <c r="K36" s="43">
        <f>IFERROR(IF(VLOOKUP(B36,'Spring 17'!B:R,17,FALSE)="",0,VLOOKUP(B36,'Spring 17'!B:R,17,FALSE)),0)</f>
        <v>33.71712557105819</v>
      </c>
    </row>
    <row r="37" spans="1:11" x14ac:dyDescent="0.25">
      <c r="A37" s="10" t="s">
        <v>50</v>
      </c>
      <c r="B37" s="10" t="s">
        <v>55</v>
      </c>
      <c r="C37" s="43">
        <f>IFERROR(VLOOKUP(B37,'Summer 16'!B:Q,15,FALSE),0)</f>
        <v>6.26</v>
      </c>
      <c r="D37" s="43">
        <f>IFERROR(VLOOKUP(B37,'Summer 16'!B:Q,16,FALSE),0)</f>
        <v>0.25</v>
      </c>
      <c r="E37" s="43">
        <f>IFERROR(IF(VLOOKUP(B37,'Summer 16'!B:R,17,FALSE)="",0,VLOOKUP(B37,'Summer 16'!B:R,17,FALSE)),0)</f>
        <v>25.04</v>
      </c>
      <c r="F37" s="43">
        <f>IFERROR(VLOOKUP(B37,'Fall 16'!B:Q,15,FALSE),0)</f>
        <v>1149.8499999999999</v>
      </c>
      <c r="G37" s="43">
        <f>IFERROR(VLOOKUP(B37,'Fall 16'!B:Q,16,FALSE),0)</f>
        <v>47.25</v>
      </c>
      <c r="H37" s="43">
        <f>IFERROR(IF(VLOOKUP(B37,'Fall 16'!B:R,17,FALSE)="",0,VLOOKUP(B37,'Fall 16'!B:R,17,FALSE)),0)</f>
        <v>24.335449735449732</v>
      </c>
      <c r="I37" s="43">
        <f>IFERROR(VLOOKUP(B37,'Spring 17'!B:Q,15,FALSE),0)</f>
        <v>1152.1333333333337</v>
      </c>
      <c r="J37" s="43">
        <f>IFERROR(VLOOKUP(B37,'Spring 17'!B:Q,16,FALSE),0)</f>
        <v>52.369000000000064</v>
      </c>
      <c r="K37" s="43">
        <f>IFERROR(IF(VLOOKUP(B37,'Spring 17'!B:R,17,FALSE)="",0,VLOOKUP(B37,'Spring 17'!B:R,17,FALSE)),0)</f>
        <v>22.000292794082991</v>
      </c>
    </row>
    <row r="38" spans="1:11" x14ac:dyDescent="0.25">
      <c r="A38" s="10" t="s">
        <v>76</v>
      </c>
      <c r="B38" s="10" t="s">
        <v>76</v>
      </c>
      <c r="C38" s="43">
        <f>IFERROR(VLOOKUP(B38,'Summer 16'!B:Q,15,FALSE),0)</f>
        <v>0</v>
      </c>
      <c r="D38" s="43">
        <f>IFERROR(VLOOKUP(B38,'Summer 16'!B:Q,16,FALSE),0)</f>
        <v>0</v>
      </c>
      <c r="E38" s="43">
        <f>IFERROR(IF(VLOOKUP(B38,'Summer 16'!B:R,17,FALSE)="",0,VLOOKUP(B38,'Summer 16'!B:R,17,FALSE)),0)</f>
        <v>0</v>
      </c>
      <c r="F38" s="43">
        <f>IFERROR(VLOOKUP(B38,'Fall 16'!B:Q,15,FALSE),0)</f>
        <v>43.8</v>
      </c>
      <c r="G38" s="43">
        <f>IFERROR(VLOOKUP(B38,'Fall 16'!B:Q,16,FALSE),0)</f>
        <v>2.5</v>
      </c>
      <c r="H38" s="43">
        <f>IFERROR(IF(VLOOKUP(B38,'Fall 16'!B:R,17,FALSE)="",0,VLOOKUP(B38,'Fall 16'!B:R,17,FALSE)),0)</f>
        <v>17.52</v>
      </c>
      <c r="I38" s="43">
        <f>IFERROR(VLOOKUP(B38,'Spring 17'!B:Q,15,FALSE),0)</f>
        <v>37.133333333333319</v>
      </c>
      <c r="J38" s="43">
        <f>IFERROR(VLOOKUP(B38,'Spring 17'!B:Q,16,FALSE),0)</f>
        <v>2.2629999999999999</v>
      </c>
      <c r="K38" s="43">
        <f>IFERROR(IF(VLOOKUP(B38,'Spring 17'!B:R,17,FALSE)="",0,VLOOKUP(B38,'Spring 17'!B:R,17,FALSE)),0)</f>
        <v>16.408896744734122</v>
      </c>
    </row>
    <row r="39" spans="1:11" x14ac:dyDescent="0.25">
      <c r="A39" s="10" t="s">
        <v>83</v>
      </c>
      <c r="B39" s="10" t="s">
        <v>77</v>
      </c>
      <c r="C39" s="43">
        <f>IFERROR(VLOOKUP(B39,'Summer 16'!B:Q,15,FALSE),0)</f>
        <v>0</v>
      </c>
      <c r="D39" s="43">
        <f>IFERROR(VLOOKUP(B39,'Summer 16'!B:Q,16,FALSE),0)</f>
        <v>0</v>
      </c>
      <c r="E39" s="43">
        <f>IFERROR(IF(VLOOKUP(B39,'Summer 16'!B:R,17,FALSE)="",0,VLOOKUP(B39,'Summer 16'!B:R,17,FALSE)),0)</f>
        <v>0</v>
      </c>
      <c r="F39" s="43">
        <f>IFERROR(VLOOKUP(B39,'Fall 16'!B:Q,15,FALSE),0)</f>
        <v>4.4000000000000004</v>
      </c>
      <c r="G39" s="43">
        <f>IFERROR(VLOOKUP(B39,'Fall 16'!B:Q,16,FALSE),0)</f>
        <v>0.33</v>
      </c>
      <c r="H39" s="43">
        <f>IFERROR(IF(VLOOKUP(B39,'Fall 16'!B:R,17,FALSE)="",0,VLOOKUP(B39,'Fall 16'!B:R,17,FALSE)),0)</f>
        <v>13.333333333333334</v>
      </c>
      <c r="I39" s="43">
        <f>IFERROR(VLOOKUP(B39,'Spring 17'!B:Q,15,FALSE),0)</f>
        <v>5.2</v>
      </c>
      <c r="J39" s="43">
        <f>IFERROR(VLOOKUP(B39,'Spring 17'!B:Q,16,FALSE),0)</f>
        <v>0.4</v>
      </c>
      <c r="K39" s="43">
        <f>IFERROR(IF(VLOOKUP(B39,'Spring 17'!B:R,17,FALSE)="",0,VLOOKUP(B39,'Spring 17'!B:R,17,FALSE)),0)</f>
        <v>13</v>
      </c>
    </row>
    <row r="40" spans="1:11" x14ac:dyDescent="0.25">
      <c r="A40" s="10" t="s">
        <v>59</v>
      </c>
      <c r="B40" s="10" t="s">
        <v>61</v>
      </c>
      <c r="C40" s="43">
        <f>IFERROR(VLOOKUP(B40,'Summer 16'!B:Q,15,FALSE),0)</f>
        <v>0.28000000000000003</v>
      </c>
      <c r="D40" s="43">
        <f>IFERROR(VLOOKUP(B40,'Summer 16'!B:Q,16,FALSE),0)</f>
        <v>0</v>
      </c>
      <c r="E40" s="43">
        <f>IFERROR(IF(VLOOKUP(B40,'Summer 16'!B:R,17,FALSE)="",0,VLOOKUP(B40,'Summer 16'!B:R,17,FALSE)),0)</f>
        <v>0</v>
      </c>
      <c r="F40" s="43">
        <f>IFERROR(VLOOKUP(B40,'Fall 16'!B:Q,15,FALSE),0)</f>
        <v>876.23</v>
      </c>
      <c r="G40" s="43">
        <f>IFERROR(VLOOKUP(B40,'Fall 16'!B:Q,16,FALSE),0)</f>
        <v>38.5</v>
      </c>
      <c r="H40" s="43">
        <f>IFERROR(IF(VLOOKUP(B40,'Fall 16'!B:R,17,FALSE)="",0,VLOOKUP(B40,'Fall 16'!B:R,17,FALSE)),0)</f>
        <v>22.759220779220779</v>
      </c>
      <c r="I40" s="43">
        <f>IFERROR(VLOOKUP(B40,'Spring 17'!B:Q,15,FALSE),0)</f>
        <v>882.31000000000097</v>
      </c>
      <c r="J40" s="43">
        <f>IFERROR(VLOOKUP(B40,'Spring 17'!B:Q,16,FALSE),0)</f>
        <v>39.180000000000021</v>
      </c>
      <c r="K40" s="43">
        <f>IFERROR(IF(VLOOKUP(B40,'Spring 17'!B:R,17,FALSE)="",0,VLOOKUP(B40,'Spring 17'!B:R,17,FALSE)),0)</f>
        <v>22.519397651863208</v>
      </c>
    </row>
    <row r="41" spans="1:11" x14ac:dyDescent="0.25">
      <c r="A41" s="10" t="s">
        <v>59</v>
      </c>
      <c r="B41" s="10" t="s">
        <v>62</v>
      </c>
      <c r="C41" s="43">
        <f>IFERROR(VLOOKUP(B41,'Summer 16'!B:Q,15,FALSE),0)</f>
        <v>0</v>
      </c>
      <c r="D41" s="43">
        <f>IFERROR(VLOOKUP(B41,'Summer 16'!B:Q,16,FALSE),0)</f>
        <v>0</v>
      </c>
      <c r="E41" s="43">
        <f>IFERROR(IF(VLOOKUP(B41,'Summer 16'!B:R,17,FALSE)="",0,VLOOKUP(B41,'Summer 16'!B:R,17,FALSE)),0)</f>
        <v>0</v>
      </c>
      <c r="F41" s="43">
        <f>IFERROR(VLOOKUP(B41,'Fall 16'!B:Q,15,FALSE),0)</f>
        <v>552.15</v>
      </c>
      <c r="G41" s="43">
        <f>IFERROR(VLOOKUP(B41,'Fall 16'!B:Q,16,FALSE),0)</f>
        <v>31.34</v>
      </c>
      <c r="H41" s="43">
        <f>IFERROR(IF(VLOOKUP(B41,'Fall 16'!B:R,17,FALSE)="",0,VLOOKUP(B41,'Fall 16'!B:R,17,FALSE)),0)</f>
        <v>17.618059987236759</v>
      </c>
      <c r="I41" s="43">
        <f>IFERROR(VLOOKUP(B41,'Spring 17'!B:Q,15,FALSE),0)</f>
        <v>593.40666666666709</v>
      </c>
      <c r="J41" s="43">
        <f>IFERROR(VLOOKUP(B41,'Spring 17'!B:Q,16,FALSE),0)</f>
        <v>32.462999999999973</v>
      </c>
      <c r="K41" s="43">
        <f>IFERROR(IF(VLOOKUP(B41,'Spring 17'!B:R,17,FALSE)="",0,VLOOKUP(B41,'Spring 17'!B:R,17,FALSE)),0)</f>
        <v>18.279477148343272</v>
      </c>
    </row>
    <row r="42" spans="1:11" x14ac:dyDescent="0.25">
      <c r="A42" s="10" t="s">
        <v>59</v>
      </c>
      <c r="B42" s="10" t="s">
        <v>63</v>
      </c>
      <c r="C42" s="43">
        <f>IFERROR(VLOOKUP(B42,'Summer 16'!B:Q,15,FALSE),0)</f>
        <v>0</v>
      </c>
      <c r="D42" s="43">
        <f>IFERROR(VLOOKUP(B42,'Summer 16'!B:Q,16,FALSE),0)</f>
        <v>0</v>
      </c>
      <c r="E42" s="43">
        <f>IFERROR(IF(VLOOKUP(B42,'Summer 16'!B:R,17,FALSE)="",0,VLOOKUP(B42,'Summer 16'!B:R,17,FALSE)),0)</f>
        <v>0</v>
      </c>
      <c r="F42" s="43">
        <f>IFERROR(VLOOKUP(B42,'Fall 16'!B:Q,15,FALSE),0)</f>
        <v>480.4</v>
      </c>
      <c r="G42" s="43">
        <f>IFERROR(VLOOKUP(B42,'Fall 16'!B:Q,16,FALSE),0)</f>
        <v>15.89</v>
      </c>
      <c r="H42" s="43">
        <f>IFERROR(IF(VLOOKUP(B42,'Fall 16'!B:R,17,FALSE)="",0,VLOOKUP(B42,'Fall 16'!B:R,17,FALSE)),0)</f>
        <v>30.232850849590935</v>
      </c>
      <c r="I42" s="43">
        <f>IFERROR(VLOOKUP(B42,'Spring 17'!B:Q,15,FALSE),0)</f>
        <v>0</v>
      </c>
      <c r="J42" s="43">
        <f>IFERROR(VLOOKUP(B42,'Spring 17'!B:Q,16,FALSE),0)</f>
        <v>0</v>
      </c>
      <c r="K42" s="43">
        <f>IFERROR(IF(VLOOKUP(B42,'Spring 17'!B:R,17,FALSE)="",0,VLOOKUP(B42,'Spring 17'!B:R,17,FALSE)),0)</f>
        <v>0</v>
      </c>
    </row>
    <row r="43" spans="1:11" x14ac:dyDescent="0.25">
      <c r="A43" s="10" t="s">
        <v>59</v>
      </c>
      <c r="B43" s="10" t="s">
        <v>65</v>
      </c>
      <c r="C43" s="43">
        <f>IFERROR(VLOOKUP(B43,'Summer 16'!B:Q,15,FALSE),0)</f>
        <v>0.23</v>
      </c>
      <c r="D43" s="43">
        <f>IFERROR(VLOOKUP(B43,'Summer 16'!B:Q,16,FALSE),0)</f>
        <v>0.27</v>
      </c>
      <c r="E43" s="43">
        <f>IFERROR(IF(VLOOKUP(B43,'Summer 16'!B:R,17,FALSE)="",0,VLOOKUP(B43,'Summer 16'!B:R,17,FALSE)),0)</f>
        <v>0.85185185185185186</v>
      </c>
      <c r="F43" s="43">
        <f>IFERROR(VLOOKUP(B43,'Fall 16'!B:Q,15,FALSE),0)</f>
        <v>671.37</v>
      </c>
      <c r="G43" s="43">
        <f>IFERROR(VLOOKUP(B43,'Fall 16'!B:Q,16,FALSE),0)</f>
        <v>22.99</v>
      </c>
      <c r="H43" s="43">
        <f>IFERROR(IF(VLOOKUP(B43,'Fall 16'!B:R,17,FALSE)="",0,VLOOKUP(B43,'Fall 16'!B:R,17,FALSE)),0)</f>
        <v>29.202696824706397</v>
      </c>
      <c r="I43" s="43">
        <f>IFERROR(VLOOKUP(B43,'Spring 17'!B:Q,15,FALSE),0)</f>
        <v>612.30000000000007</v>
      </c>
      <c r="J43" s="43">
        <f>IFERROR(VLOOKUP(B43,'Spring 17'!B:Q,16,FALSE),0)</f>
        <v>21.961999999999986</v>
      </c>
      <c r="K43" s="43">
        <f>IFERROR(IF(VLOOKUP(B43,'Spring 17'!B:R,17,FALSE)="",0,VLOOKUP(B43,'Spring 17'!B:R,17,FALSE)),0)</f>
        <v>27.879974501411549</v>
      </c>
    </row>
    <row r="44" spans="1:11" x14ac:dyDescent="0.25">
      <c r="A44" s="10" t="s">
        <v>59</v>
      </c>
      <c r="B44" s="10" t="s">
        <v>66</v>
      </c>
      <c r="C44" s="43">
        <f>IFERROR(VLOOKUP(B44,'Summer 16'!B:Q,15,FALSE),0)</f>
        <v>0.11</v>
      </c>
      <c r="D44" s="43">
        <f>IFERROR(VLOOKUP(B44,'Summer 16'!B:Q,16,FALSE),0)</f>
        <v>0</v>
      </c>
      <c r="E44" s="43">
        <f>IFERROR(IF(VLOOKUP(B44,'Summer 16'!B:R,17,FALSE)="",0,VLOOKUP(B44,'Summer 16'!B:R,17,FALSE)),0)</f>
        <v>0</v>
      </c>
      <c r="F44" s="43">
        <f>IFERROR(VLOOKUP(B44,'Fall 16'!B:Q,15,FALSE),0)</f>
        <v>85.72</v>
      </c>
      <c r="G44" s="43">
        <f>IFERROR(VLOOKUP(B44,'Fall 16'!B:Q,16,FALSE),0)</f>
        <v>2.82</v>
      </c>
      <c r="H44" s="43">
        <f>IFERROR(IF(VLOOKUP(B44,'Fall 16'!B:R,17,FALSE)="",0,VLOOKUP(B44,'Fall 16'!B:R,17,FALSE)),0)</f>
        <v>30.397163120567377</v>
      </c>
      <c r="I44" s="43">
        <f>IFERROR(VLOOKUP(B44,'Spring 17'!B:Q,15,FALSE),0)</f>
        <v>86.249999999999986</v>
      </c>
      <c r="J44" s="43">
        <f>IFERROR(VLOOKUP(B44,'Spring 17'!B:Q,16,FALSE),0)</f>
        <v>3.8610000000000002</v>
      </c>
      <c r="K44" s="43">
        <f>IFERROR(IF(VLOOKUP(B44,'Spring 17'!B:R,17,FALSE)="",0,VLOOKUP(B44,'Spring 17'!B:R,17,FALSE)),0)</f>
        <v>22.338772338772333</v>
      </c>
    </row>
    <row r="45" spans="1:11" x14ac:dyDescent="0.25">
      <c r="A45" s="10" t="s">
        <v>59</v>
      </c>
      <c r="B45" s="10" t="s">
        <v>67</v>
      </c>
      <c r="C45" s="43">
        <f>IFERROR(VLOOKUP(B45,'Summer 16'!B:Q,15,FALSE),0)</f>
        <v>0</v>
      </c>
      <c r="D45" s="43">
        <f>IFERROR(VLOOKUP(B45,'Summer 16'!B:Q,16,FALSE),0)</f>
        <v>0</v>
      </c>
      <c r="E45" s="43">
        <f>IFERROR(IF(VLOOKUP(B45,'Summer 16'!B:R,17,FALSE)="",0,VLOOKUP(B45,'Summer 16'!B:R,17,FALSE)),0)</f>
        <v>0</v>
      </c>
      <c r="F45" s="43">
        <f>IFERROR(VLOOKUP(B45,'Fall 16'!B:Q,15,FALSE),0)</f>
        <v>1640.82</v>
      </c>
      <c r="G45" s="43">
        <f>IFERROR(VLOOKUP(B45,'Fall 16'!B:Q,16,FALSE),0)</f>
        <v>65.12</v>
      </c>
      <c r="H45" s="43">
        <f>IFERROR(IF(VLOOKUP(B45,'Fall 16'!B:R,17,FALSE)="",0,VLOOKUP(B45,'Fall 16'!B:R,17,FALSE)),0)</f>
        <v>25.19686732186732</v>
      </c>
      <c r="I45" s="43">
        <f>IFERROR(VLOOKUP(B45,'Spring 17'!B:Q,15,FALSE),0)</f>
        <v>1296.6900000000003</v>
      </c>
      <c r="J45" s="43">
        <f>IFERROR(VLOOKUP(B45,'Spring 17'!B:Q,16,FALSE),0)</f>
        <v>58.734000000000179</v>
      </c>
      <c r="K45" s="43">
        <f>IFERROR(IF(VLOOKUP(B45,'Spring 17'!B:R,17,FALSE)="",0,VLOOKUP(B45,'Spring 17'!B:R,17,FALSE)),0)</f>
        <v>22.07733169884558</v>
      </c>
    </row>
    <row r="46" spans="1:11" x14ac:dyDescent="0.25">
      <c r="A46" s="10" t="s">
        <v>59</v>
      </c>
      <c r="B46" s="10" t="s">
        <v>68</v>
      </c>
      <c r="C46" s="43">
        <f>IFERROR(VLOOKUP(B46,'Summer 16'!B:Q,15,FALSE),0)</f>
        <v>0</v>
      </c>
      <c r="D46" s="43">
        <f>IFERROR(VLOOKUP(B46,'Summer 16'!B:Q,16,FALSE),0)</f>
        <v>0</v>
      </c>
      <c r="E46" s="43">
        <f>IFERROR(IF(VLOOKUP(B46,'Summer 16'!B:R,17,FALSE)="",0,VLOOKUP(B46,'Summer 16'!B:R,17,FALSE)),0)</f>
        <v>0</v>
      </c>
      <c r="F46" s="43">
        <f>IFERROR(VLOOKUP(B46,'Fall 16'!B:Q,15,FALSE),0)</f>
        <v>153.93</v>
      </c>
      <c r="G46" s="43">
        <f>IFERROR(VLOOKUP(B46,'Fall 16'!B:Q,16,FALSE),0)</f>
        <v>6.42</v>
      </c>
      <c r="H46" s="43">
        <f>IFERROR(IF(VLOOKUP(B46,'Fall 16'!B:R,17,FALSE)="",0,VLOOKUP(B46,'Fall 16'!B:R,17,FALSE)),0)</f>
        <v>23.976635514018692</v>
      </c>
      <c r="I46" s="43">
        <f>IFERROR(VLOOKUP(B46,'Spring 17'!B:Q,15,FALSE),0)</f>
        <v>28.666666666666671</v>
      </c>
      <c r="J46" s="43">
        <f>IFERROR(VLOOKUP(B46,'Spring 17'!B:Q,16,FALSE),0)</f>
        <v>1.3089999999999999</v>
      </c>
      <c r="K46" s="43">
        <f>IFERROR(IF(VLOOKUP(B46,'Spring 17'!B:R,17,FALSE)="",0,VLOOKUP(B46,'Spring 17'!B:R,17,FALSE)),0)</f>
        <v>21.899668958492491</v>
      </c>
    </row>
    <row r="47" spans="1:11" x14ac:dyDescent="0.25">
      <c r="A47" s="10" t="s">
        <v>59</v>
      </c>
      <c r="B47" s="10" t="s">
        <v>69</v>
      </c>
      <c r="C47" s="43">
        <f>IFERROR(VLOOKUP(B47,'Summer 16'!B:Q,15,FALSE),0)</f>
        <v>0</v>
      </c>
      <c r="D47" s="43">
        <f>IFERROR(VLOOKUP(B47,'Summer 16'!B:Q,16,FALSE),0)</f>
        <v>0</v>
      </c>
      <c r="E47" s="43">
        <f>IFERROR(IF(VLOOKUP(B47,'Summer 16'!B:R,17,FALSE)="",0,VLOOKUP(B47,'Summer 16'!B:R,17,FALSE)),0)</f>
        <v>0</v>
      </c>
      <c r="F47" s="43">
        <f>IFERROR(VLOOKUP(B47,'Fall 16'!B:Q,15,FALSE),0)</f>
        <v>280.10000000000002</v>
      </c>
      <c r="G47" s="43">
        <f>IFERROR(VLOOKUP(B47,'Fall 16'!B:Q,16,FALSE),0)</f>
        <v>8.94</v>
      </c>
      <c r="H47" s="43">
        <f>IFERROR(IF(VLOOKUP(B47,'Fall 16'!B:R,17,FALSE)="",0,VLOOKUP(B47,'Fall 16'!B:R,17,FALSE)),0)</f>
        <v>31.331096196868014</v>
      </c>
      <c r="I47" s="43">
        <f>IFERROR(VLOOKUP(B47,'Spring 17'!B:Q,15,FALSE),0)</f>
        <v>234.04999999999993</v>
      </c>
      <c r="J47" s="43">
        <f>IFERROR(VLOOKUP(B47,'Spring 17'!B:Q,16,FALSE),0)</f>
        <v>8.0300000000000029</v>
      </c>
      <c r="K47" s="43">
        <f>IFERROR(IF(VLOOKUP(B47,'Spring 17'!B:R,17,FALSE)="",0,VLOOKUP(B47,'Spring 17'!B:R,17,FALSE)),0)</f>
        <v>29.146948941469471</v>
      </c>
    </row>
    <row r="48" spans="1:11" x14ac:dyDescent="0.25">
      <c r="A48" s="10" t="s">
        <v>59</v>
      </c>
      <c r="B48" s="10" t="s">
        <v>70</v>
      </c>
      <c r="C48" s="43">
        <f>IFERROR(VLOOKUP(B48,'Summer 16'!B:Q,15,FALSE),0)</f>
        <v>0</v>
      </c>
      <c r="D48" s="43">
        <f>IFERROR(VLOOKUP(B48,'Summer 16'!B:Q,16,FALSE),0)</f>
        <v>0</v>
      </c>
      <c r="E48" s="43">
        <f>IFERROR(IF(VLOOKUP(B48,'Summer 16'!B:R,17,FALSE)="",0,VLOOKUP(B48,'Summer 16'!B:R,17,FALSE)),0)</f>
        <v>0</v>
      </c>
      <c r="F48" s="43">
        <f>IFERROR(VLOOKUP(B48,'Fall 16'!B:Q,15,FALSE),0)</f>
        <v>411.93</v>
      </c>
      <c r="G48" s="43">
        <f>IFERROR(VLOOKUP(B48,'Fall 16'!B:Q,16,FALSE),0)</f>
        <v>22.27</v>
      </c>
      <c r="H48" s="43">
        <f>IFERROR(IF(VLOOKUP(B48,'Fall 16'!B:R,17,FALSE)="",0,VLOOKUP(B48,'Fall 16'!B:R,17,FALSE)),0)</f>
        <v>18.497081275258196</v>
      </c>
      <c r="I48" s="43">
        <f>IFERROR(VLOOKUP(B48,'Spring 17'!B:Q,15,FALSE),0)</f>
        <v>418.37333333333288</v>
      </c>
      <c r="J48" s="43">
        <f>IFERROR(VLOOKUP(B48,'Spring 17'!B:Q,16,FALSE),0)</f>
        <v>22.859999999999978</v>
      </c>
      <c r="K48" s="43">
        <f>IFERROR(IF(VLOOKUP(B48,'Spring 17'!B:R,17,FALSE)="",0,VLOOKUP(B48,'Spring 17'!B:R,17,FALSE)),0)</f>
        <v>18.301545640128314</v>
      </c>
    </row>
    <row r="49" spans="1:11" x14ac:dyDescent="0.25">
      <c r="A49" s="10" t="s">
        <v>59</v>
      </c>
      <c r="B49" s="10" t="s">
        <v>71</v>
      </c>
      <c r="C49" s="43">
        <f>IFERROR(VLOOKUP(B49,'Summer 16'!B:Q,15,FALSE),0)</f>
        <v>0</v>
      </c>
      <c r="D49" s="43">
        <f>IFERROR(VLOOKUP(B49,'Summer 16'!B:Q,16,FALSE),0)</f>
        <v>0</v>
      </c>
      <c r="E49" s="43">
        <f>IFERROR(IF(VLOOKUP(B49,'Summer 16'!B:R,17,FALSE)="",0,VLOOKUP(B49,'Summer 16'!B:R,17,FALSE)),0)</f>
        <v>0</v>
      </c>
      <c r="F49" s="43">
        <f>IFERROR(VLOOKUP(B49,'Fall 16'!B:Q,15,FALSE),0)</f>
        <v>552.25</v>
      </c>
      <c r="G49" s="43">
        <f>IFERROR(VLOOKUP(B49,'Fall 16'!B:Q,16,FALSE),0)</f>
        <v>16.87</v>
      </c>
      <c r="H49" s="43">
        <f>IFERROR(IF(VLOOKUP(B49,'Fall 16'!B:R,17,FALSE)="",0,VLOOKUP(B49,'Fall 16'!B:R,17,FALSE)),0)</f>
        <v>32.735625370480143</v>
      </c>
      <c r="I49" s="43">
        <f>IFERROR(VLOOKUP(B49,'Spring 17'!B:Q,15,FALSE),0)</f>
        <v>487.15000000000009</v>
      </c>
      <c r="J49" s="43">
        <f>IFERROR(VLOOKUP(B49,'Spring 17'!B:Q,16,FALSE),0)</f>
        <v>16.738999999999994</v>
      </c>
      <c r="K49" s="43">
        <f>IFERROR(IF(VLOOKUP(B49,'Spring 17'!B:R,17,FALSE)="",0,VLOOKUP(B49,'Spring 17'!B:R,17,FALSE)),0)</f>
        <v>29.102694306708901</v>
      </c>
    </row>
    <row r="50" spans="1:11" x14ac:dyDescent="0.25">
      <c r="A50" s="10" t="s">
        <v>59</v>
      </c>
      <c r="B50" s="10" t="s">
        <v>72</v>
      </c>
      <c r="C50" s="43">
        <f>IFERROR(VLOOKUP(B50,'Summer 16'!B:Q,15,FALSE),0)</f>
        <v>0</v>
      </c>
      <c r="D50" s="43">
        <f>IFERROR(VLOOKUP(B50,'Summer 16'!B:Q,16,FALSE),0)</f>
        <v>0</v>
      </c>
      <c r="E50" s="43">
        <f>IFERROR(IF(VLOOKUP(B50,'Summer 16'!B:R,17,FALSE)="",0,VLOOKUP(B50,'Summer 16'!B:R,17,FALSE)),0)</f>
        <v>0</v>
      </c>
      <c r="F50" s="43">
        <f>IFERROR(VLOOKUP(B50,'Fall 16'!B:Q,15,FALSE),0)</f>
        <v>922.2</v>
      </c>
      <c r="G50" s="43">
        <f>IFERROR(VLOOKUP(B50,'Fall 16'!B:Q,16,FALSE),0)</f>
        <v>25.2</v>
      </c>
      <c r="H50" s="43">
        <f>IFERROR(IF(VLOOKUP(B50,'Fall 16'!B:R,17,FALSE)="",0,VLOOKUP(B50,'Fall 16'!B:R,17,FALSE)),0)</f>
        <v>36.595238095238095</v>
      </c>
      <c r="I50" s="43">
        <f>IFERROR(VLOOKUP(B50,'Spring 17'!B:Q,15,FALSE),0)</f>
        <v>907.18333333333328</v>
      </c>
      <c r="J50" s="43">
        <f>IFERROR(VLOOKUP(B50,'Spring 17'!B:Q,16,FALSE),0)</f>
        <v>27.432999999999989</v>
      </c>
      <c r="K50" s="43">
        <f>IFERROR(IF(VLOOKUP(B50,'Spring 17'!B:R,17,FALSE)="",0,VLOOKUP(B50,'Spring 17'!B:R,17,FALSE)),0)</f>
        <v>33.069053086914799</v>
      </c>
    </row>
    <row r="51" spans="1:11" x14ac:dyDescent="0.25">
      <c r="A51" s="10" t="s">
        <v>59</v>
      </c>
      <c r="B51" s="10" t="s">
        <v>73</v>
      </c>
      <c r="C51" s="43">
        <f>IFERROR(VLOOKUP(B51,'Summer 16'!B:Q,15,FALSE),0)</f>
        <v>0</v>
      </c>
      <c r="D51" s="43">
        <f>IFERROR(VLOOKUP(B51,'Summer 16'!B:Q,16,FALSE),0)</f>
        <v>0</v>
      </c>
      <c r="E51" s="43">
        <f>IFERROR(IF(VLOOKUP(B51,'Summer 16'!B:R,17,FALSE)="",0,VLOOKUP(B51,'Summer 16'!B:R,17,FALSE)),0)</f>
        <v>0</v>
      </c>
      <c r="F51" s="43">
        <f>IFERROR(VLOOKUP(B51,'Fall 16'!B:Q,15,FALSE),0)</f>
        <v>988.48</v>
      </c>
      <c r="G51" s="43">
        <f>IFERROR(VLOOKUP(B51,'Fall 16'!B:Q,16,FALSE),0)</f>
        <v>31.54</v>
      </c>
      <c r="H51" s="43">
        <f>IFERROR(IF(VLOOKUP(B51,'Fall 16'!B:R,17,FALSE)="",0,VLOOKUP(B51,'Fall 16'!B:R,17,FALSE)),0)</f>
        <v>31.340519974635384</v>
      </c>
      <c r="I51" s="43">
        <f>IFERROR(VLOOKUP(B51,'Spring 17'!B:Q,15,FALSE),0)</f>
        <v>935.63333333333298</v>
      </c>
      <c r="J51" s="43">
        <f>IFERROR(VLOOKUP(B51,'Spring 17'!B:Q,16,FALSE),0)</f>
        <v>32.680999999999941</v>
      </c>
      <c r="K51" s="43">
        <f>IFERROR(IF(VLOOKUP(B51,'Spring 17'!B:R,17,FALSE)="",0,VLOOKUP(B51,'Spring 17'!B:R,17,FALSE)),0)</f>
        <v>28.629274909988517</v>
      </c>
    </row>
    <row r="52" spans="1:11" x14ac:dyDescent="0.25">
      <c r="A52" s="10" t="s">
        <v>59</v>
      </c>
      <c r="B52" s="10" t="s">
        <v>64</v>
      </c>
      <c r="C52" s="43">
        <f>IFERROR(VLOOKUP(B52,'Summer 16'!B:Q,15,FALSE),0)</f>
        <v>0.64</v>
      </c>
      <c r="D52" s="43">
        <f>IFERROR(VLOOKUP(B52,'Summer 16'!B:Q,16,FALSE),0)</f>
        <v>0</v>
      </c>
      <c r="E52" s="43">
        <f>IFERROR(IF(VLOOKUP(B52,'Summer 16'!B:R,17,FALSE)="",0,VLOOKUP(B52,'Summer 16'!B:R,17,FALSE)),0)</f>
        <v>0</v>
      </c>
      <c r="F52" s="43">
        <f>IFERROR(VLOOKUP(B52,'Fall 16'!B:Q,15,FALSE),0)</f>
        <v>346.06</v>
      </c>
      <c r="G52" s="43">
        <f>IFERROR(VLOOKUP(B52,'Fall 16'!B:Q,16,FALSE),0)</f>
        <v>16.63</v>
      </c>
      <c r="H52" s="43">
        <f>IFERROR(IF(VLOOKUP(B52,'Fall 16'!B:R,17,FALSE)="",0,VLOOKUP(B52,'Fall 16'!B:R,17,FALSE)),0)</f>
        <v>20.809380637402285</v>
      </c>
      <c r="I52" s="43">
        <f>IFERROR(VLOOKUP(B52,'Spring 17'!B:Q,15,FALSE),0)</f>
        <v>373.26666666666677</v>
      </c>
      <c r="J52" s="43">
        <f>IFERROR(VLOOKUP(B52,'Spring 17'!B:Q,16,FALSE),0)</f>
        <v>18.450999999999986</v>
      </c>
      <c r="K52" s="43">
        <f>IFERROR(IF(VLOOKUP(B52,'Spring 17'!B:R,17,FALSE)="",0,VLOOKUP(B52,'Spring 17'!B:R,17,FALSE)),0)</f>
        <v>20.23015916029847</v>
      </c>
    </row>
    <row r="53" spans="1:11" x14ac:dyDescent="0.25">
      <c r="A53" s="10" t="s">
        <v>59</v>
      </c>
      <c r="B53" s="10" t="s">
        <v>60</v>
      </c>
      <c r="C53" s="43">
        <f>IFERROR(VLOOKUP(B53,'Summer 16'!B:Q,15,FALSE),0)</f>
        <v>4.5999999999999996</v>
      </c>
      <c r="D53" s="43">
        <f>IFERROR(VLOOKUP(B53,'Summer 16'!B:Q,16,FALSE),0)</f>
        <v>0</v>
      </c>
      <c r="E53" s="43">
        <f>IFERROR(IF(VLOOKUP(B53,'Summer 16'!B:R,17,FALSE)="",0,VLOOKUP(B53,'Summer 16'!B:R,17,FALSE)),0)</f>
        <v>0</v>
      </c>
      <c r="F53" s="43">
        <f>IFERROR(VLOOKUP(B53,'Fall 16'!B:Q,15,FALSE),0)</f>
        <v>487.37</v>
      </c>
      <c r="G53" s="43">
        <f>IFERROR(VLOOKUP(B53,'Fall 16'!B:Q,16,FALSE),0)</f>
        <v>17.760000000000002</v>
      </c>
      <c r="H53" s="43">
        <f>IFERROR(IF(VLOOKUP(B53,'Fall 16'!B:R,17,FALSE)="",0,VLOOKUP(B53,'Fall 16'!B:R,17,FALSE)),0)</f>
        <v>27.442004504504503</v>
      </c>
      <c r="I53" s="43">
        <f>IFERROR(VLOOKUP(B53,'Spring 17'!B:Q,15,FALSE),0)</f>
        <v>410.23333333333335</v>
      </c>
      <c r="J53" s="43">
        <f>IFERROR(VLOOKUP(B53,'Spring 17'!B:Q,16,FALSE),0)</f>
        <v>16.958999999999996</v>
      </c>
      <c r="K53" s="43">
        <f>IFERROR(IF(VLOOKUP(B53,'Spring 17'!B:R,17,FALSE)="",0,VLOOKUP(B53,'Spring 17'!B:R,17,FALSE)),0)</f>
        <v>24.189712443736862</v>
      </c>
    </row>
    <row r="54" spans="1:11" x14ac:dyDescent="0.25">
      <c r="A54" s="10" t="s">
        <v>78</v>
      </c>
      <c r="B54" s="10" t="s">
        <v>78</v>
      </c>
      <c r="C54" s="43">
        <f>IFERROR(VLOOKUP(B54,'Summer 16'!B:Q,15,FALSE),0)</f>
        <v>0</v>
      </c>
      <c r="D54" s="43">
        <f>IFERROR(VLOOKUP(B54,'Summer 16'!B:Q,16,FALSE),0)</f>
        <v>0</v>
      </c>
      <c r="E54" s="43">
        <f>IFERROR(IF(VLOOKUP(B54,'Summer 16'!B:R,17,FALSE)="",0,VLOOKUP(B54,'Summer 16'!B:R,17,FALSE)),0)</f>
        <v>0</v>
      </c>
      <c r="F54" s="43">
        <f>IFERROR(VLOOKUP(B54,'Fall 16'!B:Q,15,FALSE),0)</f>
        <v>135.94999999999999</v>
      </c>
      <c r="G54" s="43">
        <f>IFERROR(VLOOKUP(B54,'Fall 16'!B:Q,16,FALSE),0)</f>
        <v>2.44</v>
      </c>
      <c r="H54" s="43">
        <f>IFERROR(IF(VLOOKUP(B54,'Fall 16'!B:R,17,FALSE)="",0,VLOOKUP(B54,'Fall 16'!B:R,17,FALSE)),0)</f>
        <v>55.717213114754095</v>
      </c>
      <c r="I54" s="43">
        <f>IFERROR(VLOOKUP(B54,'Spring 17'!B:Q,15,FALSE),0)</f>
        <v>78.5</v>
      </c>
      <c r="J54" s="43">
        <f>IFERROR(VLOOKUP(B54,'Spring 17'!B:Q,16,FALSE),0)</f>
        <v>0.62000000000000011</v>
      </c>
      <c r="K54" s="43">
        <f>IFERROR(IF(VLOOKUP(B54,'Spring 17'!B:R,17,FALSE)="",0,VLOOKUP(B54,'Spring 17'!B:R,17,FALSE)),0)</f>
        <v>126.61290322580643</v>
      </c>
    </row>
  </sheetData>
  <conditionalFormatting sqref="B1:D1 B55:D1048576 B2:B54">
    <cfRule type="duplicateValues" dxfId="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6"/>
  <sheetViews>
    <sheetView workbookViewId="0">
      <pane ySplit="1" topLeftCell="A26" activePane="bottomLeft" state="frozen"/>
      <selection pane="bottomLeft" activeCell="F44" sqref="F44"/>
    </sheetView>
  </sheetViews>
  <sheetFormatPr defaultRowHeight="15" x14ac:dyDescent="0.25"/>
  <cols>
    <col min="3" max="3" width="10.7109375" bestFit="1" customWidth="1"/>
  </cols>
  <sheetData>
    <row r="1" spans="1:20" s="2" customFormat="1" ht="46.5" thickTop="1" thickBo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</row>
    <row r="2" spans="1:20" ht="16.5" thickTop="1" thickBot="1" x14ac:dyDescent="0.3">
      <c r="A2" s="9" t="s">
        <v>17</v>
      </c>
      <c r="B2" s="10" t="s">
        <v>20</v>
      </c>
      <c r="C2" s="5">
        <v>4</v>
      </c>
      <c r="D2" s="30">
        <v>0</v>
      </c>
      <c r="E2" s="30">
        <v>0</v>
      </c>
      <c r="F2" s="30" t="s">
        <v>19</v>
      </c>
      <c r="G2" s="7">
        <v>0</v>
      </c>
      <c r="H2" s="7">
        <v>0</v>
      </c>
      <c r="I2" s="8" t="s">
        <v>19</v>
      </c>
      <c r="J2" s="30">
        <v>0.31</v>
      </c>
      <c r="K2" s="30">
        <v>0.04</v>
      </c>
      <c r="L2" s="30">
        <v>7.75</v>
      </c>
      <c r="M2" s="7">
        <v>0.22</v>
      </c>
      <c r="N2" s="7">
        <v>0.04</v>
      </c>
      <c r="O2" s="8">
        <v>5.5</v>
      </c>
      <c r="P2" s="30">
        <v>0.54</v>
      </c>
      <c r="Q2" s="30">
        <v>0.09</v>
      </c>
      <c r="R2" s="30">
        <v>6.0000000000000009</v>
      </c>
    </row>
    <row r="3" spans="1:20" s="18" customFormat="1" ht="15.75" thickTop="1" x14ac:dyDescent="0.25">
      <c r="A3" s="13" t="s">
        <v>29</v>
      </c>
      <c r="B3" s="14"/>
      <c r="C3" s="15">
        <v>4</v>
      </c>
      <c r="D3" s="31">
        <v>0</v>
      </c>
      <c r="E3" s="31">
        <v>0</v>
      </c>
      <c r="F3" s="31" t="s">
        <v>19</v>
      </c>
      <c r="G3" s="17">
        <v>0</v>
      </c>
      <c r="H3" s="17">
        <v>0</v>
      </c>
      <c r="I3" s="17" t="s">
        <v>19</v>
      </c>
      <c r="J3" s="31">
        <v>0.31</v>
      </c>
      <c r="K3" s="31">
        <v>0.04</v>
      </c>
      <c r="L3" s="31">
        <v>7.75</v>
      </c>
      <c r="M3" s="17">
        <v>0.22</v>
      </c>
      <c r="N3" s="17">
        <v>0.04</v>
      </c>
      <c r="O3" s="17">
        <v>5.5</v>
      </c>
      <c r="P3" s="31">
        <v>0.54</v>
      </c>
      <c r="Q3" s="31">
        <v>0.09</v>
      </c>
      <c r="R3" s="31">
        <v>6.0000000000000009</v>
      </c>
      <c r="T3" s="19"/>
    </row>
    <row r="4" spans="1:20" x14ac:dyDescent="0.25">
      <c r="A4" s="18"/>
      <c r="B4" s="18"/>
      <c r="C4" s="20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</row>
    <row r="5" spans="1:20" x14ac:dyDescent="0.25">
      <c r="A5" s="12" t="s">
        <v>30</v>
      </c>
      <c r="B5" s="10" t="s">
        <v>31</v>
      </c>
      <c r="C5" s="22">
        <v>2</v>
      </c>
      <c r="D5" s="32">
        <v>0</v>
      </c>
      <c r="E5" s="32">
        <v>0</v>
      </c>
      <c r="F5" s="32" t="s">
        <v>19</v>
      </c>
      <c r="G5" s="24">
        <v>0</v>
      </c>
      <c r="H5" s="24">
        <v>0</v>
      </c>
      <c r="I5" s="25" t="s">
        <v>19</v>
      </c>
      <c r="J5" s="32">
        <v>0</v>
      </c>
      <c r="K5" s="32">
        <v>0</v>
      </c>
      <c r="L5" s="32" t="s">
        <v>19</v>
      </c>
      <c r="M5" s="24">
        <v>6.66</v>
      </c>
      <c r="N5" s="24">
        <v>0.35</v>
      </c>
      <c r="O5" s="25">
        <v>19.028571428571428</v>
      </c>
      <c r="P5" s="32">
        <v>6.66</v>
      </c>
      <c r="Q5" s="32">
        <v>0.35</v>
      </c>
      <c r="R5" s="32">
        <v>19.028571428571428</v>
      </c>
    </row>
    <row r="6" spans="1:20" x14ac:dyDescent="0.25">
      <c r="A6" s="9"/>
      <c r="B6" s="10" t="s">
        <v>32</v>
      </c>
      <c r="C6" s="5">
        <v>5</v>
      </c>
      <c r="D6" s="30">
        <v>0</v>
      </c>
      <c r="E6" s="30">
        <v>0</v>
      </c>
      <c r="F6" s="30" t="s">
        <v>19</v>
      </c>
      <c r="G6" s="7">
        <v>0</v>
      </c>
      <c r="H6" s="7">
        <v>0</v>
      </c>
      <c r="I6" s="8" t="s">
        <v>19</v>
      </c>
      <c r="J6" s="30">
        <v>0</v>
      </c>
      <c r="K6" s="30">
        <v>0</v>
      </c>
      <c r="L6" s="30" t="s">
        <v>19</v>
      </c>
      <c r="M6" s="7">
        <v>6.07</v>
      </c>
      <c r="N6" s="7">
        <v>0.35</v>
      </c>
      <c r="O6" s="8">
        <v>17.342857142857145</v>
      </c>
      <c r="P6" s="30">
        <v>6.07</v>
      </c>
      <c r="Q6" s="30">
        <v>0.35</v>
      </c>
      <c r="R6" s="30">
        <v>17.342857142857145</v>
      </c>
    </row>
    <row r="7" spans="1:20" x14ac:dyDescent="0.25">
      <c r="A7" s="9"/>
      <c r="B7" s="10" t="s">
        <v>33</v>
      </c>
      <c r="C7" s="5">
        <v>6</v>
      </c>
      <c r="D7" s="30">
        <v>0</v>
      </c>
      <c r="E7" s="30">
        <v>0</v>
      </c>
      <c r="F7" s="30" t="s">
        <v>19</v>
      </c>
      <c r="G7" s="7">
        <v>0</v>
      </c>
      <c r="H7" s="7">
        <v>0</v>
      </c>
      <c r="I7" s="8" t="s">
        <v>19</v>
      </c>
      <c r="J7" s="30">
        <v>0</v>
      </c>
      <c r="K7" s="30">
        <v>0</v>
      </c>
      <c r="L7" s="30" t="s">
        <v>19</v>
      </c>
      <c r="M7" s="7">
        <v>15.32</v>
      </c>
      <c r="N7" s="7">
        <v>0.71</v>
      </c>
      <c r="O7" s="8">
        <v>21.577464788732396</v>
      </c>
      <c r="P7" s="30">
        <v>15.32</v>
      </c>
      <c r="Q7" s="30">
        <v>0.71</v>
      </c>
      <c r="R7" s="30">
        <v>21.577464788732396</v>
      </c>
    </row>
    <row r="8" spans="1:20" x14ac:dyDescent="0.25">
      <c r="A8" s="9"/>
      <c r="B8" s="10" t="s">
        <v>34</v>
      </c>
      <c r="C8" s="5">
        <v>1</v>
      </c>
      <c r="D8" s="30">
        <v>0</v>
      </c>
      <c r="E8" s="30">
        <v>0</v>
      </c>
      <c r="F8" s="30" t="s">
        <v>19</v>
      </c>
      <c r="G8" s="7">
        <v>0</v>
      </c>
      <c r="H8" s="7">
        <v>0</v>
      </c>
      <c r="I8" s="8" t="s">
        <v>19</v>
      </c>
      <c r="J8" s="30">
        <v>0</v>
      </c>
      <c r="K8" s="30">
        <v>0</v>
      </c>
      <c r="L8" s="30" t="s">
        <v>19</v>
      </c>
      <c r="M8" s="7">
        <v>0.11</v>
      </c>
      <c r="N8" s="7">
        <v>0</v>
      </c>
      <c r="O8" s="8" t="s">
        <v>19</v>
      </c>
      <c r="P8" s="30">
        <v>0.11</v>
      </c>
      <c r="Q8" s="30">
        <v>0</v>
      </c>
      <c r="R8" s="30" t="s">
        <v>19</v>
      </c>
    </row>
    <row r="9" spans="1:20" ht="15.75" thickBot="1" x14ac:dyDescent="0.3">
      <c r="A9" s="9"/>
      <c r="B9" s="10" t="s">
        <v>36</v>
      </c>
      <c r="C9" s="5">
        <v>4</v>
      </c>
      <c r="D9" s="30">
        <v>0</v>
      </c>
      <c r="E9" s="30">
        <v>0</v>
      </c>
      <c r="F9" s="30" t="s">
        <v>19</v>
      </c>
      <c r="G9" s="7">
        <v>0</v>
      </c>
      <c r="H9" s="7">
        <v>0</v>
      </c>
      <c r="I9" s="8" t="s">
        <v>19</v>
      </c>
      <c r="J9" s="30">
        <v>0</v>
      </c>
      <c r="K9" s="30">
        <v>0</v>
      </c>
      <c r="L9" s="30" t="s">
        <v>19</v>
      </c>
      <c r="M9" s="7">
        <v>8.77</v>
      </c>
      <c r="N9" s="7">
        <v>0.71</v>
      </c>
      <c r="O9" s="8">
        <v>12.352112676056338</v>
      </c>
      <c r="P9" s="30">
        <v>8.77</v>
      </c>
      <c r="Q9" s="30">
        <v>0.71</v>
      </c>
      <c r="R9" s="30">
        <v>12.352112676056338</v>
      </c>
    </row>
    <row r="10" spans="1:20" s="18" customFormat="1" ht="15.75" thickTop="1" x14ac:dyDescent="0.25">
      <c r="A10" s="13" t="s">
        <v>29</v>
      </c>
      <c r="B10" s="27"/>
      <c r="C10" s="15">
        <v>18</v>
      </c>
      <c r="D10" s="31">
        <v>0</v>
      </c>
      <c r="E10" s="31">
        <v>0</v>
      </c>
      <c r="F10" s="31" t="s">
        <v>19</v>
      </c>
      <c r="G10" s="17">
        <v>0</v>
      </c>
      <c r="H10" s="17">
        <v>0</v>
      </c>
      <c r="I10" s="17" t="s">
        <v>19</v>
      </c>
      <c r="J10" s="31">
        <v>0</v>
      </c>
      <c r="K10" s="31">
        <v>0</v>
      </c>
      <c r="L10" s="31" t="s">
        <v>19</v>
      </c>
      <c r="M10" s="17">
        <v>36.93</v>
      </c>
      <c r="N10" s="17">
        <v>2.12</v>
      </c>
      <c r="O10" s="17">
        <v>17.419811320754715</v>
      </c>
      <c r="P10" s="31">
        <v>36.93</v>
      </c>
      <c r="Q10" s="31">
        <v>2.12</v>
      </c>
      <c r="R10" s="31">
        <v>17.419811320754715</v>
      </c>
    </row>
    <row r="11" spans="1:20" x14ac:dyDescent="0.25">
      <c r="A11" s="18"/>
      <c r="B11" s="18"/>
      <c r="C11" s="20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</row>
    <row r="12" spans="1:20" x14ac:dyDescent="0.25">
      <c r="A12" s="12" t="s">
        <v>38</v>
      </c>
      <c r="B12" s="10" t="s">
        <v>39</v>
      </c>
      <c r="C12" s="22">
        <v>104</v>
      </c>
      <c r="D12" s="32">
        <v>0</v>
      </c>
      <c r="E12" s="32">
        <v>0</v>
      </c>
      <c r="F12" s="32" t="s">
        <v>19</v>
      </c>
      <c r="G12" s="24">
        <v>0</v>
      </c>
      <c r="H12" s="24">
        <v>0</v>
      </c>
      <c r="I12" s="25" t="s">
        <v>19</v>
      </c>
      <c r="J12" s="32">
        <v>6.75</v>
      </c>
      <c r="K12" s="32">
        <v>0.35</v>
      </c>
      <c r="L12" s="32">
        <v>19.285714285714288</v>
      </c>
      <c r="M12" s="24">
        <v>37.47</v>
      </c>
      <c r="N12" s="24">
        <v>2.1800000000000002</v>
      </c>
      <c r="O12" s="25">
        <v>17.188073394495412</v>
      </c>
      <c r="P12" s="32">
        <v>44.22</v>
      </c>
      <c r="Q12" s="32">
        <v>2.5299999999999998</v>
      </c>
      <c r="R12" s="32">
        <v>17.478260869565219</v>
      </c>
    </row>
    <row r="13" spans="1:20" x14ac:dyDescent="0.25">
      <c r="A13" s="9"/>
      <c r="B13" s="10" t="s">
        <v>41</v>
      </c>
      <c r="C13" s="22">
        <v>81</v>
      </c>
      <c r="D13" s="30">
        <v>0</v>
      </c>
      <c r="E13" s="30">
        <v>0</v>
      </c>
      <c r="F13" s="30" t="s">
        <v>19</v>
      </c>
      <c r="G13" s="7">
        <v>0</v>
      </c>
      <c r="H13" s="7">
        <v>0</v>
      </c>
      <c r="I13" s="8" t="s">
        <v>19</v>
      </c>
      <c r="J13" s="30">
        <v>4.2699999999999996</v>
      </c>
      <c r="K13" s="30">
        <v>0.27</v>
      </c>
      <c r="L13" s="30">
        <v>15.814814814814811</v>
      </c>
      <c r="M13" s="7">
        <v>11.03</v>
      </c>
      <c r="N13" s="7">
        <v>0.73</v>
      </c>
      <c r="O13" s="8">
        <v>15.109589041095889</v>
      </c>
      <c r="P13" s="30">
        <v>15.3</v>
      </c>
      <c r="Q13" s="30">
        <v>1</v>
      </c>
      <c r="R13" s="30">
        <v>15.3</v>
      </c>
    </row>
    <row r="14" spans="1:20" ht="15.75" thickBot="1" x14ac:dyDescent="0.3">
      <c r="A14" s="26"/>
      <c r="B14" s="12" t="s">
        <v>42</v>
      </c>
      <c r="C14" s="28">
        <v>183</v>
      </c>
      <c r="D14" s="30">
        <v>0</v>
      </c>
      <c r="E14" s="30">
        <v>0</v>
      </c>
      <c r="F14" s="30" t="s">
        <v>19</v>
      </c>
      <c r="G14" s="7">
        <v>0</v>
      </c>
      <c r="H14" s="7">
        <v>0</v>
      </c>
      <c r="I14" s="8" t="s">
        <v>19</v>
      </c>
      <c r="J14" s="30">
        <v>18.149999999999999</v>
      </c>
      <c r="K14" s="30">
        <v>1.37</v>
      </c>
      <c r="L14" s="30">
        <v>13.24817518248175</v>
      </c>
      <c r="M14" s="7">
        <v>5.33</v>
      </c>
      <c r="N14" s="7">
        <v>0.41</v>
      </c>
      <c r="O14" s="8">
        <v>13.000000000000002</v>
      </c>
      <c r="P14" s="30">
        <v>23.48</v>
      </c>
      <c r="Q14" s="30">
        <v>1.79</v>
      </c>
      <c r="R14" s="30">
        <v>13.117318435754189</v>
      </c>
    </row>
    <row r="15" spans="1:20" s="18" customFormat="1" ht="15.75" thickTop="1" x14ac:dyDescent="0.25">
      <c r="A15" s="13" t="s">
        <v>29</v>
      </c>
      <c r="B15" s="27"/>
      <c r="C15" s="15">
        <v>368</v>
      </c>
      <c r="D15" s="31">
        <v>0</v>
      </c>
      <c r="E15" s="31">
        <v>0</v>
      </c>
      <c r="F15" s="31" t="s">
        <v>19</v>
      </c>
      <c r="G15" s="17">
        <v>0</v>
      </c>
      <c r="H15" s="17">
        <v>0</v>
      </c>
      <c r="I15" s="17" t="s">
        <v>19</v>
      </c>
      <c r="J15" s="31">
        <v>29.169999999999998</v>
      </c>
      <c r="K15" s="31">
        <v>1.9900000000000002</v>
      </c>
      <c r="L15" s="31">
        <v>14.658291457286429</v>
      </c>
      <c r="M15" s="17">
        <v>53.83</v>
      </c>
      <c r="N15" s="17">
        <v>3.3200000000000003</v>
      </c>
      <c r="O15" s="17">
        <v>16.213855421686745</v>
      </c>
      <c r="P15" s="31">
        <v>83</v>
      </c>
      <c r="Q15" s="31">
        <v>5.32</v>
      </c>
      <c r="R15" s="31">
        <v>15.601503759398495</v>
      </c>
    </row>
    <row r="16" spans="1:20" x14ac:dyDescent="0.25">
      <c r="A16" s="18"/>
      <c r="B16" s="18"/>
      <c r="C16" s="20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</row>
    <row r="17" spans="1:18" x14ac:dyDescent="0.25">
      <c r="A17" s="33" t="s">
        <v>43</v>
      </c>
      <c r="B17" s="10" t="s">
        <v>45</v>
      </c>
      <c r="C17" s="22">
        <v>1</v>
      </c>
      <c r="D17" s="32">
        <v>0</v>
      </c>
      <c r="E17" s="32">
        <v>0</v>
      </c>
      <c r="F17" s="32" t="s">
        <v>19</v>
      </c>
      <c r="G17" s="24">
        <v>0</v>
      </c>
      <c r="H17" s="24">
        <v>0</v>
      </c>
      <c r="I17" s="25" t="s">
        <v>19</v>
      </c>
      <c r="J17" s="32">
        <v>0</v>
      </c>
      <c r="K17" s="32">
        <v>0</v>
      </c>
      <c r="L17" s="32" t="s">
        <v>19</v>
      </c>
      <c r="M17" s="24">
        <v>0</v>
      </c>
      <c r="N17" s="24">
        <v>0</v>
      </c>
      <c r="O17" s="25" t="s">
        <v>19</v>
      </c>
      <c r="P17" s="32">
        <v>0</v>
      </c>
      <c r="Q17" s="32">
        <v>0</v>
      </c>
      <c r="R17" s="32" t="s">
        <v>19</v>
      </c>
    </row>
    <row r="18" spans="1:18" ht="15.75" thickBot="1" x14ac:dyDescent="0.3">
      <c r="A18" s="9"/>
      <c r="B18" s="10" t="s">
        <v>48</v>
      </c>
      <c r="C18" s="5">
        <v>1</v>
      </c>
      <c r="D18" s="30">
        <v>0</v>
      </c>
      <c r="E18" s="30">
        <v>0</v>
      </c>
      <c r="F18" s="30" t="s">
        <v>19</v>
      </c>
      <c r="G18" s="7">
        <v>0</v>
      </c>
      <c r="H18" s="7">
        <v>0</v>
      </c>
      <c r="I18" s="8" t="s">
        <v>19</v>
      </c>
      <c r="J18" s="30">
        <v>0</v>
      </c>
      <c r="K18" s="30">
        <v>0</v>
      </c>
      <c r="L18" s="30" t="s">
        <v>19</v>
      </c>
      <c r="M18" s="7">
        <v>0</v>
      </c>
      <c r="N18" s="7">
        <v>0</v>
      </c>
      <c r="O18" s="8" t="s">
        <v>19</v>
      </c>
      <c r="P18" s="30">
        <v>0</v>
      </c>
      <c r="Q18" s="30">
        <v>0</v>
      </c>
      <c r="R18" s="30" t="s">
        <v>19</v>
      </c>
    </row>
    <row r="19" spans="1:18" s="18" customFormat="1" ht="15.75" thickTop="1" x14ac:dyDescent="0.25">
      <c r="A19" s="29" t="s">
        <v>29</v>
      </c>
      <c r="B19" s="27"/>
      <c r="C19" s="15">
        <v>2</v>
      </c>
      <c r="D19" s="31">
        <v>0</v>
      </c>
      <c r="E19" s="31">
        <v>0</v>
      </c>
      <c r="F19" s="31" t="s">
        <v>19</v>
      </c>
      <c r="G19" s="17">
        <v>0</v>
      </c>
      <c r="H19" s="17">
        <v>0</v>
      </c>
      <c r="I19" s="17" t="s">
        <v>19</v>
      </c>
      <c r="J19" s="31">
        <v>0</v>
      </c>
      <c r="K19" s="31">
        <v>0</v>
      </c>
      <c r="L19" s="31" t="s">
        <v>19</v>
      </c>
      <c r="M19" s="17">
        <v>0</v>
      </c>
      <c r="N19" s="17">
        <v>0</v>
      </c>
      <c r="O19" s="17" t="s">
        <v>19</v>
      </c>
      <c r="P19" s="31">
        <v>0</v>
      </c>
      <c r="Q19" s="31">
        <v>0</v>
      </c>
      <c r="R19" s="31" t="s">
        <v>19</v>
      </c>
    </row>
    <row r="20" spans="1:18" x14ac:dyDescent="0.25">
      <c r="A20" s="18"/>
      <c r="B20" s="18"/>
      <c r="C20" s="20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</row>
    <row r="21" spans="1:18" x14ac:dyDescent="0.25">
      <c r="A21" s="12" t="s">
        <v>50</v>
      </c>
      <c r="B21" s="10" t="s">
        <v>51</v>
      </c>
      <c r="C21" s="22">
        <v>1</v>
      </c>
      <c r="D21" s="32">
        <v>0</v>
      </c>
      <c r="E21" s="32">
        <v>0</v>
      </c>
      <c r="F21" s="32" t="s">
        <v>19</v>
      </c>
      <c r="G21" s="24">
        <v>0</v>
      </c>
      <c r="H21" s="24">
        <v>0</v>
      </c>
      <c r="I21" s="25" t="s">
        <v>19</v>
      </c>
      <c r="J21" s="32">
        <v>2.88</v>
      </c>
      <c r="K21" s="32">
        <v>0.27</v>
      </c>
      <c r="L21" s="32">
        <v>10.666666666666666</v>
      </c>
      <c r="M21" s="24">
        <v>0</v>
      </c>
      <c r="N21" s="24">
        <v>0</v>
      </c>
      <c r="O21" s="25" t="s">
        <v>19</v>
      </c>
      <c r="P21" s="32">
        <v>2.88</v>
      </c>
      <c r="Q21" s="32">
        <v>0.27</v>
      </c>
      <c r="R21" s="32">
        <v>10.666666666666666</v>
      </c>
    </row>
    <row r="22" spans="1:18" x14ac:dyDescent="0.25">
      <c r="A22" s="9"/>
      <c r="B22" s="10" t="s">
        <v>52</v>
      </c>
      <c r="C22" s="5">
        <v>14</v>
      </c>
      <c r="D22" s="30">
        <v>0</v>
      </c>
      <c r="E22" s="30">
        <v>0</v>
      </c>
      <c r="F22" s="30" t="s">
        <v>19</v>
      </c>
      <c r="G22" s="7">
        <v>0</v>
      </c>
      <c r="H22" s="7">
        <v>0</v>
      </c>
      <c r="I22" s="8" t="s">
        <v>19</v>
      </c>
      <c r="J22" s="30">
        <v>0.09</v>
      </c>
      <c r="K22" s="30">
        <v>0.53</v>
      </c>
      <c r="L22" s="30">
        <v>0.16981132075471697</v>
      </c>
      <c r="M22" s="7">
        <v>10.67</v>
      </c>
      <c r="N22" s="7">
        <v>1.79</v>
      </c>
      <c r="O22" s="8">
        <v>5.960893854748603</v>
      </c>
      <c r="P22" s="30">
        <v>10.76</v>
      </c>
      <c r="Q22" s="30">
        <v>2.33</v>
      </c>
      <c r="R22" s="30">
        <v>4.6180257510729614</v>
      </c>
    </row>
    <row r="23" spans="1:18" ht="15.75" thickBot="1" x14ac:dyDescent="0.3">
      <c r="A23" s="9"/>
      <c r="B23" s="10" t="s">
        <v>55</v>
      </c>
      <c r="C23" s="5">
        <v>5</v>
      </c>
      <c r="D23" s="30">
        <v>0</v>
      </c>
      <c r="E23" s="30">
        <v>0</v>
      </c>
      <c r="F23" s="30" t="s">
        <v>19</v>
      </c>
      <c r="G23" s="7">
        <v>0</v>
      </c>
      <c r="H23" s="7">
        <v>0</v>
      </c>
      <c r="I23" s="8" t="s">
        <v>19</v>
      </c>
      <c r="J23" s="30">
        <v>6.26</v>
      </c>
      <c r="K23" s="30">
        <v>0.25</v>
      </c>
      <c r="L23" s="30">
        <v>25.04</v>
      </c>
      <c r="M23" s="7">
        <v>0</v>
      </c>
      <c r="N23" s="7">
        <v>0</v>
      </c>
      <c r="O23" s="8" t="s">
        <v>19</v>
      </c>
      <c r="P23" s="30">
        <v>6.26</v>
      </c>
      <c r="Q23" s="30">
        <v>0.25</v>
      </c>
      <c r="R23" s="30">
        <v>25.04</v>
      </c>
    </row>
    <row r="24" spans="1:18" s="18" customFormat="1" ht="15.75" thickTop="1" x14ac:dyDescent="0.25">
      <c r="A24" s="13" t="s">
        <v>29</v>
      </c>
      <c r="B24" s="27"/>
      <c r="C24" s="15">
        <v>20</v>
      </c>
      <c r="D24" s="31">
        <v>0</v>
      </c>
      <c r="E24" s="31">
        <v>0</v>
      </c>
      <c r="F24" s="31" t="s">
        <v>19</v>
      </c>
      <c r="G24" s="17">
        <v>0</v>
      </c>
      <c r="H24" s="17">
        <v>0</v>
      </c>
      <c r="I24" s="17" t="s">
        <v>19</v>
      </c>
      <c r="J24" s="31">
        <v>9.23</v>
      </c>
      <c r="K24" s="31">
        <v>1.05</v>
      </c>
      <c r="L24" s="31">
        <v>8.7904761904761912</v>
      </c>
      <c r="M24" s="17">
        <v>10.67</v>
      </c>
      <c r="N24" s="17">
        <v>1.79</v>
      </c>
      <c r="O24" s="17">
        <v>5.960893854748603</v>
      </c>
      <c r="P24" s="31">
        <v>19.899999999999999</v>
      </c>
      <c r="Q24" s="31">
        <v>2.85</v>
      </c>
      <c r="R24" s="31">
        <v>6.9824561403508767</v>
      </c>
    </row>
    <row r="25" spans="1:18" x14ac:dyDescent="0.25">
      <c r="A25" s="18"/>
      <c r="B25" s="18"/>
      <c r="C25" s="20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</row>
    <row r="26" spans="1:18" x14ac:dyDescent="0.25">
      <c r="A26" s="12" t="s">
        <v>59</v>
      </c>
      <c r="B26" s="10" t="s">
        <v>60</v>
      </c>
      <c r="C26" s="22">
        <v>2</v>
      </c>
      <c r="D26" s="32">
        <v>0</v>
      </c>
      <c r="E26" s="32">
        <v>0</v>
      </c>
      <c r="F26" s="32" t="s">
        <v>19</v>
      </c>
      <c r="G26" s="24">
        <v>0</v>
      </c>
      <c r="H26" s="24">
        <v>0</v>
      </c>
      <c r="I26" s="25" t="s">
        <v>19</v>
      </c>
      <c r="J26" s="32">
        <v>4.5999999999999996</v>
      </c>
      <c r="K26" s="32">
        <v>0</v>
      </c>
      <c r="L26" s="32" t="s">
        <v>19</v>
      </c>
      <c r="M26" s="24">
        <v>0</v>
      </c>
      <c r="N26" s="24">
        <v>0</v>
      </c>
      <c r="O26" s="25" t="s">
        <v>19</v>
      </c>
      <c r="P26" s="32">
        <v>4.5999999999999996</v>
      </c>
      <c r="Q26" s="32">
        <v>0</v>
      </c>
      <c r="R26" s="32" t="s">
        <v>19</v>
      </c>
    </row>
    <row r="27" spans="1:18" x14ac:dyDescent="0.25">
      <c r="A27" s="9"/>
      <c r="B27" s="10" t="s">
        <v>61</v>
      </c>
      <c r="C27" s="5">
        <v>2</v>
      </c>
      <c r="D27" s="30">
        <v>0</v>
      </c>
      <c r="E27" s="30">
        <v>0</v>
      </c>
      <c r="F27" s="30" t="s">
        <v>19</v>
      </c>
      <c r="G27" s="7">
        <v>0</v>
      </c>
      <c r="H27" s="7">
        <v>0</v>
      </c>
      <c r="I27" s="8" t="s">
        <v>19</v>
      </c>
      <c r="J27" s="30">
        <v>0</v>
      </c>
      <c r="K27" s="30">
        <v>0</v>
      </c>
      <c r="L27" s="30" t="s">
        <v>19</v>
      </c>
      <c r="M27" s="7">
        <v>0.28000000000000003</v>
      </c>
      <c r="N27" s="7">
        <v>0</v>
      </c>
      <c r="O27" s="8" t="s">
        <v>19</v>
      </c>
      <c r="P27" s="30">
        <v>0.28000000000000003</v>
      </c>
      <c r="Q27" s="30">
        <v>0</v>
      </c>
      <c r="R27" s="30" t="s">
        <v>19</v>
      </c>
    </row>
    <row r="28" spans="1:18" x14ac:dyDescent="0.25">
      <c r="A28" s="9"/>
      <c r="B28" s="10" t="s">
        <v>64</v>
      </c>
      <c r="C28" s="5">
        <v>3</v>
      </c>
      <c r="D28" s="30">
        <v>0</v>
      </c>
      <c r="E28" s="30">
        <v>0</v>
      </c>
      <c r="F28" s="30" t="s">
        <v>19</v>
      </c>
      <c r="G28" s="7">
        <v>0</v>
      </c>
      <c r="H28" s="7">
        <v>0</v>
      </c>
      <c r="I28" s="8" t="s">
        <v>19</v>
      </c>
      <c r="J28" s="30">
        <v>0</v>
      </c>
      <c r="K28" s="30">
        <v>0</v>
      </c>
      <c r="L28" s="30" t="s">
        <v>19</v>
      </c>
      <c r="M28" s="7">
        <v>0.64</v>
      </c>
      <c r="N28" s="7">
        <v>0</v>
      </c>
      <c r="O28" s="8" t="s">
        <v>19</v>
      </c>
      <c r="P28" s="30">
        <v>0.64</v>
      </c>
      <c r="Q28" s="30">
        <v>0</v>
      </c>
      <c r="R28" s="30" t="s">
        <v>19</v>
      </c>
    </row>
    <row r="29" spans="1:18" x14ac:dyDescent="0.25">
      <c r="A29" s="9"/>
      <c r="B29" s="10" t="s">
        <v>65</v>
      </c>
      <c r="C29" s="5">
        <v>2</v>
      </c>
      <c r="D29" s="30">
        <v>0</v>
      </c>
      <c r="E29" s="30">
        <v>0</v>
      </c>
      <c r="F29" s="30" t="s">
        <v>19</v>
      </c>
      <c r="G29" s="7">
        <v>0</v>
      </c>
      <c r="H29" s="7">
        <v>0</v>
      </c>
      <c r="I29" s="8" t="s">
        <v>19</v>
      </c>
      <c r="J29" s="30">
        <v>0</v>
      </c>
      <c r="K29" s="30">
        <v>0</v>
      </c>
      <c r="L29" s="30" t="s">
        <v>19</v>
      </c>
      <c r="M29" s="7">
        <v>0.23</v>
      </c>
      <c r="N29" s="7">
        <v>0.27</v>
      </c>
      <c r="O29" s="8">
        <v>0.85185185185185186</v>
      </c>
      <c r="P29" s="30">
        <v>0.23</v>
      </c>
      <c r="Q29" s="30">
        <v>0.27</v>
      </c>
      <c r="R29" s="30">
        <v>0.85185185185185186</v>
      </c>
    </row>
    <row r="30" spans="1:18" ht="15.75" thickBot="1" x14ac:dyDescent="0.3">
      <c r="A30" s="9"/>
      <c r="B30" s="10" t="s">
        <v>66</v>
      </c>
      <c r="C30" s="5">
        <v>1</v>
      </c>
      <c r="D30" s="30">
        <v>0</v>
      </c>
      <c r="E30" s="30">
        <v>0</v>
      </c>
      <c r="F30" s="30" t="s">
        <v>19</v>
      </c>
      <c r="G30" s="7">
        <v>0</v>
      </c>
      <c r="H30" s="7">
        <v>0</v>
      </c>
      <c r="I30" s="8" t="s">
        <v>19</v>
      </c>
      <c r="J30" s="30">
        <v>0</v>
      </c>
      <c r="K30" s="30">
        <v>0</v>
      </c>
      <c r="L30" s="30" t="s">
        <v>19</v>
      </c>
      <c r="M30" s="7">
        <v>0.11</v>
      </c>
      <c r="N30" s="7">
        <v>0</v>
      </c>
      <c r="O30" s="8" t="s">
        <v>19</v>
      </c>
      <c r="P30" s="30">
        <v>0.11</v>
      </c>
      <c r="Q30" s="30">
        <v>0</v>
      </c>
      <c r="R30" s="30" t="s">
        <v>19</v>
      </c>
    </row>
    <row r="31" spans="1:18" s="18" customFormat="1" ht="15.75" thickTop="1" x14ac:dyDescent="0.25">
      <c r="A31" s="13" t="s">
        <v>29</v>
      </c>
      <c r="B31" s="27"/>
      <c r="C31" s="15">
        <v>10</v>
      </c>
      <c r="D31" s="31">
        <v>0</v>
      </c>
      <c r="E31" s="31">
        <v>0</v>
      </c>
      <c r="F31" s="31" t="s">
        <v>19</v>
      </c>
      <c r="G31" s="17">
        <v>0</v>
      </c>
      <c r="H31" s="17">
        <v>0</v>
      </c>
      <c r="I31" s="17" t="s">
        <v>19</v>
      </c>
      <c r="J31" s="31">
        <v>4.5999999999999996</v>
      </c>
      <c r="K31" s="31">
        <v>0</v>
      </c>
      <c r="L31" s="31" t="s">
        <v>19</v>
      </c>
      <c r="M31" s="17">
        <v>1.2600000000000002</v>
      </c>
      <c r="N31" s="17">
        <v>0.27</v>
      </c>
      <c r="O31" s="17">
        <v>4.666666666666667</v>
      </c>
      <c r="P31" s="31">
        <v>5.86</v>
      </c>
      <c r="Q31" s="31">
        <v>0.27</v>
      </c>
      <c r="R31" s="31">
        <v>21.703703703703702</v>
      </c>
    </row>
    <row r="32" spans="1:18" x14ac:dyDescent="0.25">
      <c r="A32" s="18"/>
      <c r="B32" s="18"/>
      <c r="C32" s="20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</row>
    <row r="33" spans="1:18" ht="15.75" thickBot="1" x14ac:dyDescent="0.3">
      <c r="A33" s="34" t="s">
        <v>74</v>
      </c>
      <c r="B33" s="34" t="s">
        <v>78</v>
      </c>
      <c r="C33" s="35">
        <v>38</v>
      </c>
      <c r="D33" s="36">
        <v>0</v>
      </c>
      <c r="E33" s="36">
        <v>0</v>
      </c>
      <c r="F33" s="36" t="s">
        <v>19</v>
      </c>
      <c r="G33" s="37">
        <v>0</v>
      </c>
      <c r="H33" s="37">
        <v>0</v>
      </c>
      <c r="I33" s="38" t="s">
        <v>19</v>
      </c>
      <c r="J33" s="36">
        <v>0</v>
      </c>
      <c r="K33" s="36">
        <v>0</v>
      </c>
      <c r="L33" s="36" t="s">
        <v>19</v>
      </c>
      <c r="M33" s="37">
        <v>0</v>
      </c>
      <c r="N33" s="37">
        <v>0</v>
      </c>
      <c r="O33" s="38" t="s">
        <v>19</v>
      </c>
      <c r="P33" s="36">
        <v>0</v>
      </c>
      <c r="Q33" s="36">
        <v>0</v>
      </c>
      <c r="R33" s="36" t="s">
        <v>19</v>
      </c>
    </row>
    <row r="34" spans="1:18" s="18" customFormat="1" ht="15.75" thickTop="1" x14ac:dyDescent="0.25">
      <c r="A34" s="13" t="s">
        <v>29</v>
      </c>
      <c r="B34" s="27"/>
      <c r="C34" s="15">
        <v>38</v>
      </c>
      <c r="D34" s="31">
        <v>0</v>
      </c>
      <c r="E34" s="31">
        <v>0</v>
      </c>
      <c r="F34" s="31" t="s">
        <v>19</v>
      </c>
      <c r="G34" s="17">
        <v>0</v>
      </c>
      <c r="H34" s="17">
        <v>0</v>
      </c>
      <c r="I34" s="17" t="s">
        <v>19</v>
      </c>
      <c r="J34" s="31">
        <v>0</v>
      </c>
      <c r="K34" s="31">
        <v>0</v>
      </c>
      <c r="L34" s="31" t="s">
        <v>19</v>
      </c>
      <c r="M34" s="17">
        <v>0</v>
      </c>
      <c r="N34" s="17">
        <v>0</v>
      </c>
      <c r="O34" s="17" t="s">
        <v>19</v>
      </c>
      <c r="P34" s="31">
        <v>0</v>
      </c>
      <c r="Q34" s="31">
        <v>0</v>
      </c>
      <c r="R34" s="31" t="s">
        <v>19</v>
      </c>
    </row>
    <row r="35" spans="1:18" ht="15.75" thickBot="1" x14ac:dyDescent="0.3"/>
    <row r="36" spans="1:18" ht="15.75" thickTop="1" x14ac:dyDescent="0.25">
      <c r="A36" s="13" t="s">
        <v>84</v>
      </c>
      <c r="B36" s="27"/>
      <c r="C36" s="15">
        <f>C3+C10+C15+C19+C24+C31+C34</f>
        <v>460</v>
      </c>
      <c r="D36" s="31">
        <f t="shared" ref="D36:Q36" si="0">D3+D10+D15+D19+D24+D31+D34</f>
        <v>0</v>
      </c>
      <c r="E36" s="31">
        <f t="shared" si="0"/>
        <v>0</v>
      </c>
      <c r="F36" s="31"/>
      <c r="G36" s="17">
        <f t="shared" si="0"/>
        <v>0</v>
      </c>
      <c r="H36" s="17">
        <f t="shared" si="0"/>
        <v>0</v>
      </c>
      <c r="I36" s="17"/>
      <c r="J36" s="31">
        <f t="shared" si="0"/>
        <v>43.309999999999995</v>
      </c>
      <c r="K36" s="31">
        <f t="shared" si="0"/>
        <v>3.08</v>
      </c>
      <c r="L36" s="31">
        <f>J36/K36</f>
        <v>14.061688311688309</v>
      </c>
      <c r="M36" s="17">
        <f t="shared" si="0"/>
        <v>102.91</v>
      </c>
      <c r="N36" s="17">
        <f t="shared" si="0"/>
        <v>7.5400000000000009</v>
      </c>
      <c r="O36" s="17">
        <f>M36/N36</f>
        <v>13.648541114058354</v>
      </c>
      <c r="P36" s="31">
        <f t="shared" si="0"/>
        <v>146.23000000000002</v>
      </c>
      <c r="Q36" s="31">
        <f t="shared" si="0"/>
        <v>10.65</v>
      </c>
      <c r="R36" s="31">
        <f>P36/Q36</f>
        <v>13.730516431924883</v>
      </c>
    </row>
  </sheetData>
  <pageMargins left="0.7" right="0.7" top="0.75" bottom="0.75" header="0.3" footer="0.3"/>
  <pageSetup scale="74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9"/>
  <sheetViews>
    <sheetView workbookViewId="0">
      <pane xSplit="2" ySplit="1" topLeftCell="C26" activePane="bottomRight" state="frozen"/>
      <selection pane="topRight" activeCell="C1" sqref="C1"/>
      <selection pane="bottomLeft" activeCell="A2" sqref="A2"/>
      <selection pane="bottomRight" activeCell="D25" sqref="D25"/>
    </sheetView>
  </sheetViews>
  <sheetFormatPr defaultRowHeight="15" x14ac:dyDescent="0.25"/>
  <cols>
    <col min="3" max="3" width="10.7109375" bestFit="1" customWidth="1"/>
  </cols>
  <sheetData>
    <row r="1" spans="1:20" s="2" customFormat="1" ht="46.5" thickTop="1" thickBo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</row>
    <row r="2" spans="1:20" ht="15.75" thickTop="1" x14ac:dyDescent="0.25">
      <c r="A2" s="3" t="s">
        <v>17</v>
      </c>
      <c r="B2" s="4" t="s">
        <v>18</v>
      </c>
      <c r="C2" s="5">
        <v>10</v>
      </c>
      <c r="D2" s="6">
        <v>0</v>
      </c>
      <c r="E2" s="6">
        <v>0</v>
      </c>
      <c r="F2" s="6" t="s">
        <v>19</v>
      </c>
      <c r="G2" s="7">
        <v>59</v>
      </c>
      <c r="H2" s="7">
        <v>2</v>
      </c>
      <c r="I2" s="8">
        <v>29.5</v>
      </c>
      <c r="J2" s="6">
        <v>0</v>
      </c>
      <c r="K2" s="6">
        <v>0</v>
      </c>
      <c r="L2" s="6" t="s">
        <v>19</v>
      </c>
      <c r="M2" s="7">
        <v>0</v>
      </c>
      <c r="N2" s="7">
        <v>0</v>
      </c>
      <c r="O2" s="8" t="s">
        <v>19</v>
      </c>
      <c r="P2" s="6">
        <v>59</v>
      </c>
      <c r="Q2" s="6">
        <v>2</v>
      </c>
      <c r="R2" s="6">
        <v>29.5</v>
      </c>
    </row>
    <row r="3" spans="1:20" x14ac:dyDescent="0.25">
      <c r="A3" s="9"/>
      <c r="B3" s="10" t="s">
        <v>20</v>
      </c>
      <c r="C3" s="5">
        <v>154</v>
      </c>
      <c r="D3" s="6">
        <v>0</v>
      </c>
      <c r="E3" s="6">
        <v>0</v>
      </c>
      <c r="F3" s="6" t="s">
        <v>19</v>
      </c>
      <c r="G3" s="7">
        <v>287</v>
      </c>
      <c r="H3" s="7">
        <v>11.92</v>
      </c>
      <c r="I3" s="8">
        <v>24.077181208053691</v>
      </c>
      <c r="J3" s="6">
        <v>175.28</v>
      </c>
      <c r="K3" s="6">
        <v>11.41</v>
      </c>
      <c r="L3" s="6">
        <v>15.361963190184049</v>
      </c>
      <c r="M3" s="7">
        <v>21.32</v>
      </c>
      <c r="N3" s="7">
        <v>1.78</v>
      </c>
      <c r="O3" s="8">
        <v>11.97752808988764</v>
      </c>
      <c r="P3" s="6">
        <v>483.6</v>
      </c>
      <c r="Q3" s="6">
        <v>25.11</v>
      </c>
      <c r="R3" s="6">
        <v>19.25925925925926</v>
      </c>
    </row>
    <row r="4" spans="1:20" x14ac:dyDescent="0.25">
      <c r="A4" s="9"/>
      <c r="B4" s="10" t="s">
        <v>21</v>
      </c>
      <c r="C4" s="5">
        <v>160</v>
      </c>
      <c r="D4" s="6">
        <v>0</v>
      </c>
      <c r="E4" s="6">
        <v>0</v>
      </c>
      <c r="F4" s="6" t="s">
        <v>19</v>
      </c>
      <c r="G4" s="7">
        <v>535.07000000000005</v>
      </c>
      <c r="H4" s="7">
        <v>19.43</v>
      </c>
      <c r="I4" s="8">
        <v>27.538342768914053</v>
      </c>
      <c r="J4" s="6">
        <v>319.63</v>
      </c>
      <c r="K4" s="6">
        <v>11.41</v>
      </c>
      <c r="L4" s="6">
        <v>28.013146362839613</v>
      </c>
      <c r="M4" s="7">
        <v>28.08</v>
      </c>
      <c r="N4" s="7">
        <v>3.59</v>
      </c>
      <c r="O4" s="8">
        <v>7.8217270194986073</v>
      </c>
      <c r="P4" s="6">
        <v>882.78</v>
      </c>
      <c r="Q4" s="6">
        <v>34.43</v>
      </c>
      <c r="R4" s="6">
        <v>25.63984896892245</v>
      </c>
    </row>
    <row r="5" spans="1:20" x14ac:dyDescent="0.25">
      <c r="A5" s="9"/>
      <c r="B5" s="10" t="s">
        <v>22</v>
      </c>
      <c r="C5" s="5">
        <v>287</v>
      </c>
      <c r="D5" s="6">
        <v>0</v>
      </c>
      <c r="E5" s="6">
        <v>0</v>
      </c>
      <c r="F5" s="6" t="s">
        <v>19</v>
      </c>
      <c r="G5" s="7">
        <v>1044.9000000000001</v>
      </c>
      <c r="H5" s="7">
        <v>47.15</v>
      </c>
      <c r="I5" s="8">
        <v>22.161187698833512</v>
      </c>
      <c r="J5" s="6">
        <v>192.3</v>
      </c>
      <c r="K5" s="6">
        <v>10.68</v>
      </c>
      <c r="L5" s="6">
        <v>18.005617977528093</v>
      </c>
      <c r="M5" s="7">
        <v>22.42</v>
      </c>
      <c r="N5" s="7">
        <v>3.4</v>
      </c>
      <c r="O5" s="8">
        <v>6.5941176470588241</v>
      </c>
      <c r="P5" s="6">
        <v>1259.6199999999999</v>
      </c>
      <c r="Q5" s="6">
        <v>61.24</v>
      </c>
      <c r="R5" s="6">
        <v>20.568582625734813</v>
      </c>
    </row>
    <row r="6" spans="1:20" x14ac:dyDescent="0.25">
      <c r="A6" s="9"/>
      <c r="B6" s="10" t="s">
        <v>23</v>
      </c>
      <c r="C6" s="5">
        <v>62</v>
      </c>
      <c r="D6" s="6">
        <v>0</v>
      </c>
      <c r="E6" s="6">
        <v>0</v>
      </c>
      <c r="F6" s="6" t="s">
        <v>19</v>
      </c>
      <c r="G6" s="7">
        <v>109.4</v>
      </c>
      <c r="H6" s="7">
        <v>4.01</v>
      </c>
      <c r="I6" s="8">
        <v>27.281795511221947</v>
      </c>
      <c r="J6" s="6">
        <v>174.1</v>
      </c>
      <c r="K6" s="6">
        <v>5.53</v>
      </c>
      <c r="L6" s="6">
        <v>31.482820976491862</v>
      </c>
      <c r="M6" s="7">
        <v>0</v>
      </c>
      <c r="N6" s="7">
        <v>0</v>
      </c>
      <c r="O6" s="8" t="s">
        <v>19</v>
      </c>
      <c r="P6" s="6">
        <v>283.5</v>
      </c>
      <c r="Q6" s="6">
        <v>9.5299999999999994</v>
      </c>
      <c r="R6" s="6">
        <v>29.748163693599164</v>
      </c>
    </row>
    <row r="7" spans="1:20" x14ac:dyDescent="0.25">
      <c r="A7" s="9"/>
      <c r="B7" s="10" t="s">
        <v>24</v>
      </c>
      <c r="C7" s="5">
        <v>60</v>
      </c>
      <c r="D7" s="6">
        <v>0</v>
      </c>
      <c r="E7" s="6">
        <v>0</v>
      </c>
      <c r="F7" s="6" t="s">
        <v>19</v>
      </c>
      <c r="G7" s="7">
        <v>159.6</v>
      </c>
      <c r="H7" s="7">
        <v>7.92</v>
      </c>
      <c r="I7" s="8">
        <v>20.151515151515152</v>
      </c>
      <c r="J7" s="6">
        <v>70.55</v>
      </c>
      <c r="K7" s="6">
        <v>6.53</v>
      </c>
      <c r="L7" s="6">
        <v>10.803981623277181</v>
      </c>
      <c r="M7" s="7">
        <v>9.42</v>
      </c>
      <c r="N7" s="7">
        <v>1.03</v>
      </c>
      <c r="O7" s="8">
        <v>9.1456310679611654</v>
      </c>
      <c r="P7" s="6">
        <v>239.57</v>
      </c>
      <c r="Q7" s="6">
        <v>15.48</v>
      </c>
      <c r="R7" s="6">
        <v>15.476098191214469</v>
      </c>
    </row>
    <row r="8" spans="1:20" x14ac:dyDescent="0.25">
      <c r="A8" s="9"/>
      <c r="B8" s="10" t="s">
        <v>25</v>
      </c>
      <c r="C8" s="5">
        <v>183</v>
      </c>
      <c r="D8" s="6">
        <v>0</v>
      </c>
      <c r="E8" s="6">
        <v>0</v>
      </c>
      <c r="F8" s="6" t="s">
        <v>19</v>
      </c>
      <c r="G8" s="7">
        <v>166.68</v>
      </c>
      <c r="H8" s="7">
        <v>5.37</v>
      </c>
      <c r="I8" s="8">
        <v>31.039106145251399</v>
      </c>
      <c r="J8" s="6">
        <v>65.569999999999993</v>
      </c>
      <c r="K8" s="6">
        <v>9.5500000000000007</v>
      </c>
      <c r="L8" s="6">
        <v>6.8659685863874333</v>
      </c>
      <c r="M8" s="7">
        <v>9.5299999999999994</v>
      </c>
      <c r="N8" s="7">
        <v>1.54</v>
      </c>
      <c r="O8" s="8">
        <v>6.1883116883116873</v>
      </c>
      <c r="P8" s="6">
        <v>241.78</v>
      </c>
      <c r="Q8" s="6">
        <v>16.46</v>
      </c>
      <c r="R8" s="6">
        <v>14.688942891859051</v>
      </c>
    </row>
    <row r="9" spans="1:20" x14ac:dyDescent="0.25">
      <c r="A9" s="9"/>
      <c r="B9" s="10" t="s">
        <v>26</v>
      </c>
      <c r="C9" s="5">
        <v>69</v>
      </c>
      <c r="D9" s="6">
        <v>0</v>
      </c>
      <c r="E9" s="6">
        <v>0</v>
      </c>
      <c r="F9" s="6" t="s">
        <v>19</v>
      </c>
      <c r="G9" s="7">
        <v>202.35</v>
      </c>
      <c r="H9" s="7">
        <v>7.49</v>
      </c>
      <c r="I9" s="8">
        <v>27.016021361815753</v>
      </c>
      <c r="J9" s="6">
        <v>233.75</v>
      </c>
      <c r="K9" s="6">
        <v>5.26</v>
      </c>
      <c r="L9" s="6">
        <v>44.439163498098864</v>
      </c>
      <c r="M9" s="7">
        <v>12.5</v>
      </c>
      <c r="N9" s="7">
        <v>1.59</v>
      </c>
      <c r="O9" s="8">
        <v>7.8616352201257858</v>
      </c>
      <c r="P9" s="6">
        <v>448.6</v>
      </c>
      <c r="Q9" s="6">
        <v>14.34</v>
      </c>
      <c r="R9" s="6">
        <v>31.283124128312416</v>
      </c>
    </row>
    <row r="10" spans="1:20" x14ac:dyDescent="0.25">
      <c r="A10" s="9"/>
      <c r="B10" s="10" t="s">
        <v>27</v>
      </c>
      <c r="C10" s="5">
        <v>43</v>
      </c>
      <c r="D10" s="6">
        <v>0</v>
      </c>
      <c r="E10" s="6">
        <v>0</v>
      </c>
      <c r="F10" s="6" t="s">
        <v>19</v>
      </c>
      <c r="G10" s="7">
        <v>79.87</v>
      </c>
      <c r="H10" s="7">
        <v>3.81</v>
      </c>
      <c r="I10" s="8">
        <v>20.963254593175854</v>
      </c>
      <c r="J10" s="6">
        <v>57.83</v>
      </c>
      <c r="K10" s="6">
        <v>4.95</v>
      </c>
      <c r="L10" s="6">
        <v>11.682828282828282</v>
      </c>
      <c r="M10" s="7">
        <v>3.08</v>
      </c>
      <c r="N10" s="7">
        <v>0.59</v>
      </c>
      <c r="O10" s="8">
        <v>5.2203389830508478</v>
      </c>
      <c r="P10" s="6">
        <v>140.78</v>
      </c>
      <c r="Q10" s="6">
        <v>9.35</v>
      </c>
      <c r="R10" s="6">
        <v>15.05668449197861</v>
      </c>
    </row>
    <row r="11" spans="1:20" ht="15.75" thickBot="1" x14ac:dyDescent="0.3">
      <c r="A11" s="11"/>
      <c r="B11" s="12" t="s">
        <v>28</v>
      </c>
      <c r="C11" s="5">
        <v>165</v>
      </c>
      <c r="D11" s="6">
        <v>0</v>
      </c>
      <c r="E11" s="6">
        <v>0</v>
      </c>
      <c r="F11" s="6" t="s">
        <v>19</v>
      </c>
      <c r="G11" s="7">
        <v>129.19999999999999</v>
      </c>
      <c r="H11" s="7">
        <v>5.78</v>
      </c>
      <c r="I11" s="8">
        <v>22.352941176470587</v>
      </c>
      <c r="J11" s="6">
        <v>259.5</v>
      </c>
      <c r="K11" s="6">
        <v>12.42</v>
      </c>
      <c r="L11" s="6">
        <v>20.893719806763286</v>
      </c>
      <c r="M11" s="7">
        <v>35.869999999999997</v>
      </c>
      <c r="N11" s="7">
        <v>6.09</v>
      </c>
      <c r="O11" s="8">
        <v>5.8899835796387521</v>
      </c>
      <c r="P11" s="6">
        <v>424.57</v>
      </c>
      <c r="Q11" s="6">
        <v>24.29</v>
      </c>
      <c r="R11" s="6">
        <v>17.479209551255661</v>
      </c>
    </row>
    <row r="12" spans="1:20" s="18" customFormat="1" ht="15.75" thickTop="1" x14ac:dyDescent="0.25">
      <c r="A12" s="13" t="s">
        <v>29</v>
      </c>
      <c r="B12" s="14"/>
      <c r="C12" s="15">
        <v>1193</v>
      </c>
      <c r="D12" s="16">
        <v>0</v>
      </c>
      <c r="E12" s="16">
        <v>0</v>
      </c>
      <c r="F12" s="16" t="s">
        <v>19</v>
      </c>
      <c r="G12" s="17">
        <v>2773.0699999999997</v>
      </c>
      <c r="H12" s="17">
        <v>114.88000000000001</v>
      </c>
      <c r="I12" s="17">
        <v>24.138840529247908</v>
      </c>
      <c r="J12" s="16">
        <v>1548.51</v>
      </c>
      <c r="K12" s="16">
        <v>77.739999999999995</v>
      </c>
      <c r="L12" s="16">
        <v>19.919089271932084</v>
      </c>
      <c r="M12" s="17">
        <v>142.22</v>
      </c>
      <c r="N12" s="17">
        <v>19.61</v>
      </c>
      <c r="O12" s="17">
        <v>7.2524222335543094</v>
      </c>
      <c r="P12" s="16">
        <v>4463.8</v>
      </c>
      <c r="Q12" s="16">
        <v>212.23</v>
      </c>
      <c r="R12" s="16">
        <v>21.032841728313624</v>
      </c>
      <c r="T12" s="19"/>
    </row>
    <row r="13" spans="1:20" x14ac:dyDescent="0.25">
      <c r="A13" s="18"/>
      <c r="B13" s="18"/>
      <c r="C13" s="20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</row>
    <row r="14" spans="1:20" x14ac:dyDescent="0.25">
      <c r="A14" s="12" t="s">
        <v>30</v>
      </c>
      <c r="B14" s="10" t="s">
        <v>31</v>
      </c>
      <c r="C14" s="22">
        <v>74</v>
      </c>
      <c r="D14" s="23">
        <v>0</v>
      </c>
      <c r="E14" s="23">
        <v>0</v>
      </c>
      <c r="F14" s="23" t="s">
        <v>19</v>
      </c>
      <c r="G14" s="24">
        <v>145.85</v>
      </c>
      <c r="H14" s="24">
        <v>4.0199999999999996</v>
      </c>
      <c r="I14" s="25">
        <v>36.281094527363187</v>
      </c>
      <c r="J14" s="23">
        <v>270.45</v>
      </c>
      <c r="K14" s="23">
        <v>12.27</v>
      </c>
      <c r="L14" s="23">
        <v>22.04156479217604</v>
      </c>
      <c r="M14" s="24">
        <v>22.75</v>
      </c>
      <c r="N14" s="24">
        <v>1.83</v>
      </c>
      <c r="O14" s="25">
        <v>12.431693989071038</v>
      </c>
      <c r="P14" s="23">
        <v>439.05</v>
      </c>
      <c r="Q14" s="23">
        <v>18.12</v>
      </c>
      <c r="R14" s="23">
        <v>24.230132450331126</v>
      </c>
    </row>
    <row r="15" spans="1:20" x14ac:dyDescent="0.25">
      <c r="A15" s="9"/>
      <c r="B15" s="10" t="s">
        <v>32</v>
      </c>
      <c r="C15" s="5">
        <v>54</v>
      </c>
      <c r="D15" s="6">
        <v>0</v>
      </c>
      <c r="E15" s="6">
        <v>0</v>
      </c>
      <c r="F15" s="6" t="s">
        <v>19</v>
      </c>
      <c r="G15" s="7">
        <v>49</v>
      </c>
      <c r="H15" s="7">
        <v>1.6</v>
      </c>
      <c r="I15" s="8">
        <v>30.625</v>
      </c>
      <c r="J15" s="6">
        <v>171.25</v>
      </c>
      <c r="K15" s="6">
        <v>8.25</v>
      </c>
      <c r="L15" s="6">
        <v>20.757575757575758</v>
      </c>
      <c r="M15" s="7">
        <v>41.88</v>
      </c>
      <c r="N15" s="7">
        <v>2.2400000000000002</v>
      </c>
      <c r="O15" s="8">
        <v>18.696428571428569</v>
      </c>
      <c r="P15" s="6">
        <v>262.13</v>
      </c>
      <c r="Q15" s="6">
        <v>12.09</v>
      </c>
      <c r="R15" s="6">
        <v>21.68155500413565</v>
      </c>
    </row>
    <row r="16" spans="1:20" x14ac:dyDescent="0.25">
      <c r="A16" s="9"/>
      <c r="B16" s="10" t="s">
        <v>33</v>
      </c>
      <c r="C16" s="5">
        <v>64</v>
      </c>
      <c r="D16" s="6">
        <v>0</v>
      </c>
      <c r="E16" s="6">
        <v>0</v>
      </c>
      <c r="F16" s="6" t="s">
        <v>19</v>
      </c>
      <c r="G16" s="7">
        <v>37.450000000000003</v>
      </c>
      <c r="H16" s="7">
        <v>1.51</v>
      </c>
      <c r="I16" s="8">
        <v>24.80132450331126</v>
      </c>
      <c r="J16" s="6">
        <v>283.08</v>
      </c>
      <c r="K16" s="6">
        <v>10.37</v>
      </c>
      <c r="L16" s="6">
        <v>27.297974927675988</v>
      </c>
      <c r="M16" s="7">
        <v>50.72</v>
      </c>
      <c r="N16" s="7">
        <v>2.91</v>
      </c>
      <c r="O16" s="8">
        <v>17.429553264604809</v>
      </c>
      <c r="P16" s="6">
        <v>371.25</v>
      </c>
      <c r="Q16" s="6">
        <v>14.79</v>
      </c>
      <c r="R16" s="6">
        <v>25.101419878296149</v>
      </c>
    </row>
    <row r="17" spans="1:18" x14ac:dyDescent="0.25">
      <c r="A17" s="9"/>
      <c r="B17" s="10" t="s">
        <v>34</v>
      </c>
      <c r="C17" s="5">
        <v>81</v>
      </c>
      <c r="D17" s="6">
        <v>0</v>
      </c>
      <c r="E17" s="6">
        <v>0</v>
      </c>
      <c r="F17" s="6" t="s">
        <v>19</v>
      </c>
      <c r="G17" s="7">
        <v>213.25</v>
      </c>
      <c r="H17" s="7">
        <v>6.87</v>
      </c>
      <c r="I17" s="8">
        <v>31.04075691411936</v>
      </c>
      <c r="J17" s="6">
        <v>249.1</v>
      </c>
      <c r="K17" s="6">
        <v>10.99</v>
      </c>
      <c r="L17" s="6">
        <v>22.666060054595086</v>
      </c>
      <c r="M17" s="7">
        <v>8</v>
      </c>
      <c r="N17" s="7">
        <v>0.52</v>
      </c>
      <c r="O17" s="8">
        <v>15.384615384615383</v>
      </c>
      <c r="P17" s="6">
        <v>470.35</v>
      </c>
      <c r="Q17" s="6">
        <v>18.37</v>
      </c>
      <c r="R17" s="6">
        <v>25.60424605334785</v>
      </c>
    </row>
    <row r="18" spans="1:18" x14ac:dyDescent="0.25">
      <c r="A18" s="9"/>
      <c r="B18" s="10" t="s">
        <v>35</v>
      </c>
      <c r="C18" s="5">
        <v>57</v>
      </c>
      <c r="D18" s="6">
        <v>0</v>
      </c>
      <c r="E18" s="6">
        <v>0</v>
      </c>
      <c r="F18" s="6" t="s">
        <v>19</v>
      </c>
      <c r="G18" s="7">
        <v>68.849999999999994</v>
      </c>
      <c r="H18" s="7">
        <v>2.15</v>
      </c>
      <c r="I18" s="8">
        <v>32.02325581395349</v>
      </c>
      <c r="J18" s="6">
        <v>307.5</v>
      </c>
      <c r="K18" s="6">
        <v>11.07</v>
      </c>
      <c r="L18" s="6">
        <v>27.777777777777779</v>
      </c>
      <c r="M18" s="7">
        <v>2.75</v>
      </c>
      <c r="N18" s="7">
        <v>0.47</v>
      </c>
      <c r="O18" s="8">
        <v>5.8510638297872344</v>
      </c>
      <c r="P18" s="6">
        <v>379.1</v>
      </c>
      <c r="Q18" s="6">
        <v>13.68</v>
      </c>
      <c r="R18" s="6">
        <v>27.71198830409357</v>
      </c>
    </row>
    <row r="19" spans="1:18" x14ac:dyDescent="0.25">
      <c r="A19" s="9"/>
      <c r="B19" s="10" t="s">
        <v>36</v>
      </c>
      <c r="C19" s="5">
        <v>88</v>
      </c>
      <c r="D19" s="6">
        <v>0</v>
      </c>
      <c r="E19" s="6">
        <v>0</v>
      </c>
      <c r="F19" s="6" t="s">
        <v>19</v>
      </c>
      <c r="G19" s="7">
        <v>0</v>
      </c>
      <c r="H19" s="7">
        <v>0</v>
      </c>
      <c r="I19" s="8" t="s">
        <v>19</v>
      </c>
      <c r="J19" s="6">
        <v>607.75</v>
      </c>
      <c r="K19" s="6">
        <v>18.02</v>
      </c>
      <c r="L19" s="6">
        <v>33.726415094339622</v>
      </c>
      <c r="M19" s="7">
        <v>52.9</v>
      </c>
      <c r="N19" s="7">
        <v>3.4</v>
      </c>
      <c r="O19" s="8">
        <v>15.558823529411764</v>
      </c>
      <c r="P19" s="6">
        <v>660.65</v>
      </c>
      <c r="Q19" s="6">
        <v>21.42</v>
      </c>
      <c r="R19" s="6">
        <v>30.842670401493926</v>
      </c>
    </row>
    <row r="20" spans="1:18" ht="15.75" thickBot="1" x14ac:dyDescent="0.3">
      <c r="A20" s="26"/>
      <c r="B20" s="12" t="s">
        <v>37</v>
      </c>
      <c r="C20" s="5">
        <v>32</v>
      </c>
      <c r="D20" s="6">
        <v>0</v>
      </c>
      <c r="E20" s="6">
        <v>0</v>
      </c>
      <c r="F20" s="6" t="s">
        <v>19</v>
      </c>
      <c r="G20" s="7">
        <v>0</v>
      </c>
      <c r="H20" s="7">
        <v>0</v>
      </c>
      <c r="I20" s="8" t="s">
        <v>19</v>
      </c>
      <c r="J20" s="6">
        <v>242.85</v>
      </c>
      <c r="K20" s="6">
        <v>9.7899999999999991</v>
      </c>
      <c r="L20" s="6">
        <v>24.805924412665988</v>
      </c>
      <c r="M20" s="7">
        <v>3.25</v>
      </c>
      <c r="N20" s="7">
        <v>0.53</v>
      </c>
      <c r="O20" s="8">
        <v>6.132075471698113</v>
      </c>
      <c r="P20" s="6">
        <v>246.1</v>
      </c>
      <c r="Q20" s="6">
        <v>10.33</v>
      </c>
      <c r="R20" s="6">
        <v>23.82381413359148</v>
      </c>
    </row>
    <row r="21" spans="1:18" s="18" customFormat="1" ht="15.75" thickTop="1" x14ac:dyDescent="0.25">
      <c r="A21" s="13" t="s">
        <v>29</v>
      </c>
      <c r="B21" s="27"/>
      <c r="C21" s="15">
        <v>450</v>
      </c>
      <c r="D21" s="16">
        <v>0</v>
      </c>
      <c r="E21" s="16">
        <v>0</v>
      </c>
      <c r="F21" s="16" t="s">
        <v>19</v>
      </c>
      <c r="G21" s="17">
        <v>514.4</v>
      </c>
      <c r="H21" s="17">
        <v>16.149999999999999</v>
      </c>
      <c r="I21" s="17">
        <v>31.851393188854491</v>
      </c>
      <c r="J21" s="16">
        <v>2131.98</v>
      </c>
      <c r="K21" s="16">
        <v>80.759999999999991</v>
      </c>
      <c r="L21" s="16">
        <v>26.398959881129276</v>
      </c>
      <c r="M21" s="17">
        <v>182.25</v>
      </c>
      <c r="N21" s="17">
        <v>11.899999999999999</v>
      </c>
      <c r="O21" s="17">
        <v>15.315126050420171</v>
      </c>
      <c r="P21" s="16">
        <v>2828.63</v>
      </c>
      <c r="Q21" s="16">
        <v>108.80000000000001</v>
      </c>
      <c r="R21" s="16">
        <v>25.998437499999998</v>
      </c>
    </row>
    <row r="22" spans="1:18" x14ac:dyDescent="0.25">
      <c r="A22" s="18"/>
      <c r="B22" s="18"/>
      <c r="C22" s="20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</row>
    <row r="23" spans="1:18" x14ac:dyDescent="0.25">
      <c r="A23" s="12" t="s">
        <v>38</v>
      </c>
      <c r="B23" s="10" t="s">
        <v>39</v>
      </c>
      <c r="C23" s="22">
        <v>104</v>
      </c>
      <c r="D23" s="23">
        <v>0</v>
      </c>
      <c r="E23" s="23">
        <v>0</v>
      </c>
      <c r="F23" s="23" t="s">
        <v>19</v>
      </c>
      <c r="G23" s="24">
        <v>18.600000000000001</v>
      </c>
      <c r="H23" s="24">
        <v>1.1599999999999999</v>
      </c>
      <c r="I23" s="25">
        <v>16.03448275862069</v>
      </c>
      <c r="J23" s="23">
        <v>135.88</v>
      </c>
      <c r="K23" s="23">
        <v>7.31</v>
      </c>
      <c r="L23" s="23">
        <v>18.588235294117649</v>
      </c>
      <c r="M23" s="24">
        <v>142.4</v>
      </c>
      <c r="N23" s="24">
        <v>11.45</v>
      </c>
      <c r="O23" s="25">
        <v>12.436681222707424</v>
      </c>
      <c r="P23" s="23">
        <v>296.88</v>
      </c>
      <c r="Q23" s="23">
        <v>19.920000000000002</v>
      </c>
      <c r="R23" s="23">
        <v>14.903614457831324</v>
      </c>
    </row>
    <row r="24" spans="1:18" x14ac:dyDescent="0.25">
      <c r="A24" s="26"/>
      <c r="B24" s="10" t="s">
        <v>40</v>
      </c>
      <c r="C24" s="22">
        <v>105</v>
      </c>
      <c r="D24" s="23">
        <v>0</v>
      </c>
      <c r="E24" s="23">
        <v>0</v>
      </c>
      <c r="F24" s="23" t="s">
        <v>19</v>
      </c>
      <c r="G24" s="24">
        <v>2.4</v>
      </c>
      <c r="H24" s="24">
        <v>0.2</v>
      </c>
      <c r="I24" s="25">
        <v>11.999999999999998</v>
      </c>
      <c r="J24" s="23">
        <v>8.5299999999999994</v>
      </c>
      <c r="K24" s="23">
        <v>0.4</v>
      </c>
      <c r="L24" s="23">
        <v>21.324999999999996</v>
      </c>
      <c r="M24" s="24">
        <v>0</v>
      </c>
      <c r="N24" s="24">
        <v>0</v>
      </c>
      <c r="O24" s="25" t="s">
        <v>19</v>
      </c>
      <c r="P24" s="23">
        <v>10.93</v>
      </c>
      <c r="Q24" s="23">
        <v>0.6</v>
      </c>
      <c r="R24" s="23">
        <v>18.216666666666669</v>
      </c>
    </row>
    <row r="25" spans="1:18" x14ac:dyDescent="0.25">
      <c r="A25" s="9"/>
      <c r="B25" s="10" t="s">
        <v>41</v>
      </c>
      <c r="C25" s="22">
        <v>81</v>
      </c>
      <c r="D25" s="6">
        <v>7.8</v>
      </c>
      <c r="E25" s="6">
        <v>0</v>
      </c>
      <c r="F25" s="6" t="s">
        <v>19</v>
      </c>
      <c r="G25" s="7">
        <v>0</v>
      </c>
      <c r="H25" s="7">
        <v>0</v>
      </c>
      <c r="I25" s="8" t="s">
        <v>19</v>
      </c>
      <c r="J25" s="6">
        <v>238.27</v>
      </c>
      <c r="K25" s="6">
        <v>12.97</v>
      </c>
      <c r="L25" s="6">
        <v>18.370855821125673</v>
      </c>
      <c r="M25" s="7">
        <v>66.02</v>
      </c>
      <c r="N25" s="7">
        <v>4.51</v>
      </c>
      <c r="O25" s="8">
        <v>14.638580931263858</v>
      </c>
      <c r="P25" s="6">
        <v>312.08</v>
      </c>
      <c r="Q25" s="6">
        <v>17.48</v>
      </c>
      <c r="R25" s="6">
        <v>17.853546910755146</v>
      </c>
    </row>
    <row r="26" spans="1:18" ht="15.75" thickBot="1" x14ac:dyDescent="0.3">
      <c r="A26" s="26"/>
      <c r="B26" s="12" t="s">
        <v>42</v>
      </c>
      <c r="C26" s="28">
        <v>183</v>
      </c>
      <c r="D26" s="6">
        <v>0</v>
      </c>
      <c r="E26" s="6">
        <v>0</v>
      </c>
      <c r="F26" s="6" t="s">
        <v>19</v>
      </c>
      <c r="G26" s="7">
        <v>75.599999999999994</v>
      </c>
      <c r="H26" s="7">
        <v>1.1399999999999999</v>
      </c>
      <c r="I26" s="8">
        <v>66.315789473684205</v>
      </c>
      <c r="J26" s="6">
        <v>366.27</v>
      </c>
      <c r="K26" s="6">
        <v>13.42</v>
      </c>
      <c r="L26" s="6">
        <v>27.292846497764529</v>
      </c>
      <c r="M26" s="7">
        <v>303.43</v>
      </c>
      <c r="N26" s="7">
        <v>19.48</v>
      </c>
      <c r="O26" s="8">
        <v>15.576488706365502</v>
      </c>
      <c r="P26" s="6">
        <v>745.3</v>
      </c>
      <c r="Q26" s="6">
        <v>34.04</v>
      </c>
      <c r="R26" s="6">
        <v>21.894829612220917</v>
      </c>
    </row>
    <row r="27" spans="1:18" s="18" customFormat="1" ht="15.75" thickTop="1" x14ac:dyDescent="0.25">
      <c r="A27" s="13" t="s">
        <v>29</v>
      </c>
      <c r="B27" s="27"/>
      <c r="C27" s="15">
        <v>473</v>
      </c>
      <c r="D27" s="16">
        <v>7.8</v>
      </c>
      <c r="E27" s="16">
        <v>0</v>
      </c>
      <c r="F27" s="16" t="s">
        <v>19</v>
      </c>
      <c r="G27" s="17">
        <v>96.6</v>
      </c>
      <c r="H27" s="17">
        <v>2.5</v>
      </c>
      <c r="I27" s="17">
        <v>38.64</v>
      </c>
      <c r="J27" s="16">
        <v>748.95</v>
      </c>
      <c r="K27" s="16">
        <v>34.1</v>
      </c>
      <c r="L27" s="16">
        <v>21.9633431085044</v>
      </c>
      <c r="M27" s="17">
        <v>511.85</v>
      </c>
      <c r="N27" s="17">
        <v>35.44</v>
      </c>
      <c r="O27" s="17">
        <v>14.442720090293456</v>
      </c>
      <c r="P27" s="16">
        <v>1365.19</v>
      </c>
      <c r="Q27" s="16">
        <v>72.039999999999992</v>
      </c>
      <c r="R27" s="16">
        <v>18.950444197667967</v>
      </c>
    </row>
    <row r="28" spans="1:18" x14ac:dyDescent="0.25">
      <c r="A28" s="18"/>
      <c r="B28" s="18"/>
      <c r="C28" s="20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</row>
    <row r="29" spans="1:18" x14ac:dyDescent="0.25">
      <c r="A29" s="12" t="s">
        <v>43</v>
      </c>
      <c r="B29" s="10" t="s">
        <v>44</v>
      </c>
      <c r="C29" s="22">
        <v>69</v>
      </c>
      <c r="D29" s="23">
        <v>0</v>
      </c>
      <c r="E29" s="23">
        <v>0</v>
      </c>
      <c r="F29" s="23" t="s">
        <v>19</v>
      </c>
      <c r="G29" s="24">
        <v>57.67</v>
      </c>
      <c r="H29" s="24">
        <v>3.66</v>
      </c>
      <c r="I29" s="25">
        <v>15.756830601092895</v>
      </c>
      <c r="J29" s="23">
        <v>124.78</v>
      </c>
      <c r="K29" s="23">
        <v>8.32</v>
      </c>
      <c r="L29" s="23">
        <v>14.997596153846153</v>
      </c>
      <c r="M29" s="24">
        <v>21.02</v>
      </c>
      <c r="N29" s="24">
        <v>1.83</v>
      </c>
      <c r="O29" s="25">
        <v>11.486338797814208</v>
      </c>
      <c r="P29" s="23">
        <v>203.47</v>
      </c>
      <c r="Q29" s="23">
        <v>13.82</v>
      </c>
      <c r="R29" s="23">
        <v>14.72286541244573</v>
      </c>
    </row>
    <row r="30" spans="1:18" x14ac:dyDescent="0.25">
      <c r="A30" s="9"/>
      <c r="B30" s="10" t="s">
        <v>45</v>
      </c>
      <c r="C30" s="5">
        <v>121</v>
      </c>
      <c r="D30" s="6">
        <v>0</v>
      </c>
      <c r="E30" s="6">
        <v>0</v>
      </c>
      <c r="F30" s="6" t="s">
        <v>19</v>
      </c>
      <c r="G30" s="7">
        <v>142.30000000000001</v>
      </c>
      <c r="H30" s="7">
        <v>7.27</v>
      </c>
      <c r="I30" s="8">
        <v>19.573590096286111</v>
      </c>
      <c r="J30" s="6">
        <v>183.35</v>
      </c>
      <c r="K30" s="6">
        <v>8.3699999999999992</v>
      </c>
      <c r="L30" s="6">
        <v>21.905615292712067</v>
      </c>
      <c r="M30" s="7">
        <v>56.78</v>
      </c>
      <c r="N30" s="7">
        <v>3.65</v>
      </c>
      <c r="O30" s="8">
        <v>15.556164383561644</v>
      </c>
      <c r="P30" s="6">
        <v>382.43</v>
      </c>
      <c r="Q30" s="6">
        <v>19.29</v>
      </c>
      <c r="R30" s="6">
        <v>19.825298081907725</v>
      </c>
    </row>
    <row r="31" spans="1:18" x14ac:dyDescent="0.25">
      <c r="A31" s="9"/>
      <c r="B31" s="10" t="s">
        <v>46</v>
      </c>
      <c r="C31" s="5">
        <v>88</v>
      </c>
      <c r="D31" s="6">
        <v>0</v>
      </c>
      <c r="E31" s="6">
        <v>0</v>
      </c>
      <c r="F31" s="6" t="s">
        <v>19</v>
      </c>
      <c r="G31" s="7">
        <v>49.43</v>
      </c>
      <c r="H31" s="7">
        <v>3.54</v>
      </c>
      <c r="I31" s="8">
        <v>13.963276836158192</v>
      </c>
      <c r="J31" s="6">
        <v>176.98</v>
      </c>
      <c r="K31" s="6">
        <v>8.1999999999999993</v>
      </c>
      <c r="L31" s="6">
        <v>21.582926829268292</v>
      </c>
      <c r="M31" s="7">
        <v>57.45</v>
      </c>
      <c r="N31" s="7">
        <v>3.86</v>
      </c>
      <c r="O31" s="8">
        <v>14.883419689119172</v>
      </c>
      <c r="P31" s="6">
        <v>283.87</v>
      </c>
      <c r="Q31" s="6">
        <v>15.6</v>
      </c>
      <c r="R31" s="6">
        <v>18.196794871794872</v>
      </c>
    </row>
    <row r="32" spans="1:18" x14ac:dyDescent="0.25">
      <c r="A32" s="9"/>
      <c r="B32" s="10" t="s">
        <v>47</v>
      </c>
      <c r="C32" s="5">
        <v>34</v>
      </c>
      <c r="D32" s="6">
        <v>0</v>
      </c>
      <c r="E32" s="6">
        <v>0</v>
      </c>
      <c r="F32" s="6" t="s">
        <v>19</v>
      </c>
      <c r="G32" s="7">
        <v>89.67</v>
      </c>
      <c r="H32" s="7">
        <v>5.09</v>
      </c>
      <c r="I32" s="8">
        <v>17.61689587426326</v>
      </c>
      <c r="J32" s="6">
        <v>0</v>
      </c>
      <c r="K32" s="6">
        <v>0</v>
      </c>
      <c r="L32" s="6" t="s">
        <v>19</v>
      </c>
      <c r="M32" s="7">
        <v>0</v>
      </c>
      <c r="N32" s="7">
        <v>0</v>
      </c>
      <c r="O32" s="8" t="s">
        <v>19</v>
      </c>
      <c r="P32" s="6">
        <v>89.67</v>
      </c>
      <c r="Q32" s="6">
        <v>5.09</v>
      </c>
      <c r="R32" s="6">
        <v>17.61689587426326</v>
      </c>
    </row>
    <row r="33" spans="1:18" x14ac:dyDescent="0.25">
      <c r="A33" s="9"/>
      <c r="B33" s="10" t="s">
        <v>48</v>
      </c>
      <c r="C33" s="5">
        <v>81</v>
      </c>
      <c r="D33" s="6">
        <v>0</v>
      </c>
      <c r="E33" s="6">
        <v>0</v>
      </c>
      <c r="F33" s="6" t="s">
        <v>19</v>
      </c>
      <c r="G33" s="7">
        <v>109.85</v>
      </c>
      <c r="H33" s="7">
        <v>5.57</v>
      </c>
      <c r="I33" s="8">
        <v>19.721723518850986</v>
      </c>
      <c r="J33" s="6">
        <v>232.27</v>
      </c>
      <c r="K33" s="6">
        <v>11.24</v>
      </c>
      <c r="L33" s="6">
        <v>20.664590747330962</v>
      </c>
      <c r="M33" s="7">
        <v>34.93</v>
      </c>
      <c r="N33" s="7">
        <v>1.98</v>
      </c>
      <c r="O33" s="8">
        <v>17.641414141414142</v>
      </c>
      <c r="P33" s="6">
        <v>377.05</v>
      </c>
      <c r="Q33" s="6">
        <v>18.79</v>
      </c>
      <c r="R33" s="6">
        <v>20.06652474720596</v>
      </c>
    </row>
    <row r="34" spans="1:18" ht="15.75" thickBot="1" x14ac:dyDescent="0.3">
      <c r="A34" s="26"/>
      <c r="B34" s="12" t="s">
        <v>49</v>
      </c>
      <c r="C34" s="5">
        <v>68</v>
      </c>
      <c r="D34" s="6">
        <v>0</v>
      </c>
      <c r="E34" s="6">
        <v>0</v>
      </c>
      <c r="F34" s="6" t="s">
        <v>19</v>
      </c>
      <c r="G34" s="7">
        <v>23.4</v>
      </c>
      <c r="H34" s="7">
        <v>1.6</v>
      </c>
      <c r="I34" s="8">
        <v>14.624999999999998</v>
      </c>
      <c r="J34" s="6">
        <v>146.12</v>
      </c>
      <c r="K34" s="6">
        <v>7.52</v>
      </c>
      <c r="L34" s="6">
        <v>19.430851063829788</v>
      </c>
      <c r="M34" s="7">
        <v>52.65</v>
      </c>
      <c r="N34" s="7">
        <v>3.16</v>
      </c>
      <c r="O34" s="8">
        <v>16.661392405063289</v>
      </c>
      <c r="P34" s="6">
        <v>222.17</v>
      </c>
      <c r="Q34" s="6">
        <v>12.28</v>
      </c>
      <c r="R34" s="6">
        <v>18.09201954397394</v>
      </c>
    </row>
    <row r="35" spans="1:18" s="18" customFormat="1" ht="15.75" thickTop="1" x14ac:dyDescent="0.25">
      <c r="A35" s="29" t="s">
        <v>29</v>
      </c>
      <c r="B35" s="27"/>
      <c r="C35" s="15">
        <v>461</v>
      </c>
      <c r="D35" s="16">
        <v>0</v>
      </c>
      <c r="E35" s="16">
        <v>0</v>
      </c>
      <c r="F35" s="16" t="s">
        <v>19</v>
      </c>
      <c r="G35" s="17">
        <v>472.32000000000005</v>
      </c>
      <c r="H35" s="17">
        <v>26.73</v>
      </c>
      <c r="I35" s="17">
        <v>17.670033670033671</v>
      </c>
      <c r="J35" s="16">
        <v>863.5</v>
      </c>
      <c r="K35" s="16">
        <v>43.649999999999991</v>
      </c>
      <c r="L35" s="16">
        <v>19.7823596792669</v>
      </c>
      <c r="M35" s="17">
        <v>222.83</v>
      </c>
      <c r="N35" s="17">
        <v>14.48</v>
      </c>
      <c r="O35" s="17">
        <v>15.388812154696133</v>
      </c>
      <c r="P35" s="16">
        <v>1558.66</v>
      </c>
      <c r="Q35" s="16">
        <v>84.87</v>
      </c>
      <c r="R35" s="16">
        <v>18.365264522210438</v>
      </c>
    </row>
    <row r="36" spans="1:18" x14ac:dyDescent="0.25">
      <c r="A36" s="18"/>
      <c r="B36" s="18"/>
      <c r="C36" s="20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</row>
    <row r="37" spans="1:18" x14ac:dyDescent="0.25">
      <c r="A37" s="12" t="s">
        <v>50</v>
      </c>
      <c r="B37" s="10" t="s">
        <v>51</v>
      </c>
      <c r="C37" s="22">
        <v>91</v>
      </c>
      <c r="D37" s="23">
        <v>0</v>
      </c>
      <c r="E37" s="23">
        <v>0</v>
      </c>
      <c r="F37" s="23" t="s">
        <v>19</v>
      </c>
      <c r="G37" s="24">
        <v>217.25</v>
      </c>
      <c r="H37" s="24">
        <v>6.42</v>
      </c>
      <c r="I37" s="25">
        <v>33.839563862928351</v>
      </c>
      <c r="J37" s="23">
        <v>375.15</v>
      </c>
      <c r="K37" s="23">
        <v>11.1</v>
      </c>
      <c r="L37" s="23">
        <v>33.797297297297298</v>
      </c>
      <c r="M37" s="24">
        <v>7.32</v>
      </c>
      <c r="N37" s="24">
        <v>0.68</v>
      </c>
      <c r="O37" s="25">
        <v>10.76470588235294</v>
      </c>
      <c r="P37" s="23">
        <v>599.72</v>
      </c>
      <c r="Q37" s="23">
        <v>18.2</v>
      </c>
      <c r="R37" s="23">
        <v>32.951648351648352</v>
      </c>
    </row>
    <row r="38" spans="1:18" x14ac:dyDescent="0.25">
      <c r="A38" s="9"/>
      <c r="B38" s="10" t="s">
        <v>52</v>
      </c>
      <c r="C38" s="5">
        <v>78</v>
      </c>
      <c r="D38" s="6">
        <v>0</v>
      </c>
      <c r="E38" s="6">
        <v>0</v>
      </c>
      <c r="F38" s="6" t="s">
        <v>19</v>
      </c>
      <c r="G38" s="7">
        <v>103.2</v>
      </c>
      <c r="H38" s="7">
        <v>1.83</v>
      </c>
      <c r="I38" s="8">
        <v>56.393442622950822</v>
      </c>
      <c r="J38" s="6">
        <v>277.85000000000002</v>
      </c>
      <c r="K38" s="6">
        <v>6.21</v>
      </c>
      <c r="L38" s="6">
        <v>44.742351046698879</v>
      </c>
      <c r="M38" s="7">
        <v>45.58</v>
      </c>
      <c r="N38" s="7">
        <v>4.58</v>
      </c>
      <c r="O38" s="8">
        <v>9.9519650655021827</v>
      </c>
      <c r="P38" s="6">
        <v>426.63</v>
      </c>
      <c r="Q38" s="6">
        <v>12.62</v>
      </c>
      <c r="R38" s="6">
        <v>33.805863708399364</v>
      </c>
    </row>
    <row r="39" spans="1:18" x14ac:dyDescent="0.25">
      <c r="A39" s="9"/>
      <c r="B39" s="10" t="s">
        <v>53</v>
      </c>
      <c r="C39" s="5">
        <v>52</v>
      </c>
      <c r="D39" s="6">
        <v>0</v>
      </c>
      <c r="E39" s="6">
        <v>0</v>
      </c>
      <c r="F39" s="6" t="s">
        <v>19</v>
      </c>
      <c r="G39" s="7">
        <v>161.85</v>
      </c>
      <c r="H39" s="7">
        <v>3.3</v>
      </c>
      <c r="I39" s="8">
        <v>49.045454545454547</v>
      </c>
      <c r="J39" s="6">
        <v>174.15</v>
      </c>
      <c r="K39" s="6">
        <v>5.78</v>
      </c>
      <c r="L39" s="6">
        <v>30.129757785467127</v>
      </c>
      <c r="M39" s="7">
        <v>27.17</v>
      </c>
      <c r="N39" s="7">
        <v>2.2599999999999998</v>
      </c>
      <c r="O39" s="8">
        <v>12.022123893805311</v>
      </c>
      <c r="P39" s="6">
        <v>363.17</v>
      </c>
      <c r="Q39" s="6">
        <v>11.34</v>
      </c>
      <c r="R39" s="6">
        <v>32.025573192239861</v>
      </c>
    </row>
    <row r="40" spans="1:18" x14ac:dyDescent="0.25">
      <c r="A40" s="9"/>
      <c r="B40" s="10" t="s">
        <v>54</v>
      </c>
      <c r="C40" s="5">
        <v>27</v>
      </c>
      <c r="D40" s="6">
        <v>0</v>
      </c>
      <c r="E40" s="6">
        <v>0</v>
      </c>
      <c r="F40" s="6" t="s">
        <v>19</v>
      </c>
      <c r="G40" s="7">
        <v>137.19999999999999</v>
      </c>
      <c r="H40" s="7">
        <v>4</v>
      </c>
      <c r="I40" s="8">
        <v>34.299999999999997</v>
      </c>
      <c r="J40" s="6">
        <v>21.05</v>
      </c>
      <c r="K40" s="6">
        <v>1.43</v>
      </c>
      <c r="L40" s="6">
        <v>14.720279720279722</v>
      </c>
      <c r="M40" s="7">
        <v>0</v>
      </c>
      <c r="N40" s="7">
        <v>0</v>
      </c>
      <c r="O40" s="8" t="s">
        <v>19</v>
      </c>
      <c r="P40" s="6">
        <v>158.25</v>
      </c>
      <c r="Q40" s="6">
        <v>5.43</v>
      </c>
      <c r="R40" s="6">
        <v>29.143646408839782</v>
      </c>
    </row>
    <row r="41" spans="1:18" x14ac:dyDescent="0.25">
      <c r="A41" s="9"/>
      <c r="B41" s="10" t="s">
        <v>55</v>
      </c>
      <c r="C41" s="5">
        <v>346</v>
      </c>
      <c r="D41" s="6">
        <v>0</v>
      </c>
      <c r="E41" s="6">
        <v>0</v>
      </c>
      <c r="F41" s="6" t="s">
        <v>19</v>
      </c>
      <c r="G41" s="7">
        <v>299.48</v>
      </c>
      <c r="H41" s="7">
        <v>12.03</v>
      </c>
      <c r="I41" s="8">
        <v>24.894430590191192</v>
      </c>
      <c r="J41" s="6">
        <v>827.98</v>
      </c>
      <c r="K41" s="6">
        <v>32.99</v>
      </c>
      <c r="L41" s="6">
        <v>25.097908457108215</v>
      </c>
      <c r="M41" s="7">
        <v>22.38</v>
      </c>
      <c r="N41" s="7">
        <v>2.23</v>
      </c>
      <c r="O41" s="8">
        <v>10.035874439461884</v>
      </c>
      <c r="P41" s="6">
        <v>1149.8499999999999</v>
      </c>
      <c r="Q41" s="6">
        <v>47.25</v>
      </c>
      <c r="R41" s="6">
        <v>24.335449735449732</v>
      </c>
    </row>
    <row r="42" spans="1:18" x14ac:dyDescent="0.25">
      <c r="A42" s="9"/>
      <c r="B42" s="10" t="s">
        <v>56</v>
      </c>
      <c r="C42" s="5">
        <v>93</v>
      </c>
      <c r="D42" s="6">
        <v>0</v>
      </c>
      <c r="E42" s="6">
        <v>0</v>
      </c>
      <c r="F42" s="6" t="s">
        <v>19</v>
      </c>
      <c r="G42" s="7">
        <v>73.67</v>
      </c>
      <c r="H42" s="7">
        <v>8.64</v>
      </c>
      <c r="I42" s="8">
        <v>8.5266203703703702</v>
      </c>
      <c r="J42" s="6">
        <v>82.93</v>
      </c>
      <c r="K42" s="6">
        <v>7.76</v>
      </c>
      <c r="L42" s="6">
        <v>10.686855670103094</v>
      </c>
      <c r="M42" s="7">
        <v>131.57</v>
      </c>
      <c r="N42" s="7">
        <v>7.03</v>
      </c>
      <c r="O42" s="8">
        <v>18.715504978662871</v>
      </c>
      <c r="P42" s="6">
        <v>288.17</v>
      </c>
      <c r="Q42" s="6">
        <v>23.42</v>
      </c>
      <c r="R42" s="6">
        <v>12.304440649017932</v>
      </c>
    </row>
    <row r="43" spans="1:18" x14ac:dyDescent="0.25">
      <c r="A43" s="9"/>
      <c r="B43" s="10" t="s">
        <v>57</v>
      </c>
      <c r="C43" s="5">
        <v>46</v>
      </c>
      <c r="D43" s="6">
        <v>0</v>
      </c>
      <c r="E43" s="6">
        <v>0</v>
      </c>
      <c r="F43" s="6" t="s">
        <v>19</v>
      </c>
      <c r="G43" s="7">
        <v>27.65</v>
      </c>
      <c r="H43" s="7">
        <v>0.87</v>
      </c>
      <c r="I43" s="8">
        <v>31.781609195402297</v>
      </c>
      <c r="J43" s="6">
        <v>326.64999999999998</v>
      </c>
      <c r="K43" s="6">
        <v>8.85</v>
      </c>
      <c r="L43" s="6">
        <v>36.909604519774007</v>
      </c>
      <c r="M43" s="7">
        <v>0</v>
      </c>
      <c r="N43" s="7">
        <v>0</v>
      </c>
      <c r="O43" s="8" t="s">
        <v>19</v>
      </c>
      <c r="P43" s="6">
        <v>354.3</v>
      </c>
      <c r="Q43" s="6">
        <v>9.7100000000000009</v>
      </c>
      <c r="R43" s="6">
        <v>36.488156539649843</v>
      </c>
    </row>
    <row r="44" spans="1:18" ht="15.75" thickBot="1" x14ac:dyDescent="0.3">
      <c r="A44" s="26"/>
      <c r="B44" s="12" t="s">
        <v>58</v>
      </c>
      <c r="C44" s="5">
        <v>125</v>
      </c>
      <c r="D44" s="6">
        <v>0</v>
      </c>
      <c r="E44" s="6">
        <v>0</v>
      </c>
      <c r="F44" s="6" t="s">
        <v>19</v>
      </c>
      <c r="G44" s="7">
        <v>0</v>
      </c>
      <c r="H44" s="7">
        <v>0</v>
      </c>
      <c r="I44" s="8" t="s">
        <v>19</v>
      </c>
      <c r="J44" s="6">
        <v>369.25</v>
      </c>
      <c r="K44" s="6">
        <v>15.4</v>
      </c>
      <c r="L44" s="6">
        <v>23.977272727272727</v>
      </c>
      <c r="M44" s="7">
        <v>317.60000000000002</v>
      </c>
      <c r="N44" s="7">
        <v>12.59</v>
      </c>
      <c r="O44" s="8">
        <v>25.226370135027803</v>
      </c>
      <c r="P44" s="6">
        <v>686.85</v>
      </c>
      <c r="Q44" s="6">
        <v>27.99</v>
      </c>
      <c r="R44" s="6">
        <v>24.53912111468382</v>
      </c>
    </row>
    <row r="45" spans="1:18" s="18" customFormat="1" ht="15.75" thickTop="1" x14ac:dyDescent="0.25">
      <c r="A45" s="13" t="s">
        <v>29</v>
      </c>
      <c r="B45" s="27"/>
      <c r="C45" s="15">
        <v>858</v>
      </c>
      <c r="D45" s="16">
        <v>0</v>
      </c>
      <c r="E45" s="16">
        <v>0</v>
      </c>
      <c r="F45" s="16" t="s">
        <v>19</v>
      </c>
      <c r="G45" s="17">
        <v>1020.3</v>
      </c>
      <c r="H45" s="17">
        <v>37.089999999999996</v>
      </c>
      <c r="I45" s="17">
        <v>27.508762469668376</v>
      </c>
      <c r="J45" s="16">
        <v>2455.0099999999998</v>
      </c>
      <c r="K45" s="16">
        <v>89.52000000000001</v>
      </c>
      <c r="L45" s="16">
        <v>27.424151027703299</v>
      </c>
      <c r="M45" s="17">
        <v>551.62</v>
      </c>
      <c r="N45" s="17">
        <v>29.37</v>
      </c>
      <c r="O45" s="17">
        <v>18.781750085120873</v>
      </c>
      <c r="P45" s="16">
        <v>4026.94</v>
      </c>
      <c r="Q45" s="16">
        <v>155.96</v>
      </c>
      <c r="R45" s="16">
        <v>25.820338548345728</v>
      </c>
    </row>
    <row r="46" spans="1:18" x14ac:dyDescent="0.25">
      <c r="A46" s="18"/>
      <c r="B46" s="18"/>
      <c r="C46" s="20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</row>
    <row r="47" spans="1:18" x14ac:dyDescent="0.25">
      <c r="A47" s="12" t="s">
        <v>59</v>
      </c>
      <c r="B47" s="10" t="s">
        <v>60</v>
      </c>
      <c r="C47" s="22">
        <v>107</v>
      </c>
      <c r="D47" s="23">
        <v>0</v>
      </c>
      <c r="E47" s="23">
        <v>0</v>
      </c>
      <c r="F47" s="23" t="s">
        <v>19</v>
      </c>
      <c r="G47" s="24">
        <v>141.65</v>
      </c>
      <c r="H47" s="24">
        <v>5.26</v>
      </c>
      <c r="I47" s="25">
        <v>26.929657794676807</v>
      </c>
      <c r="J47" s="23">
        <v>329.18</v>
      </c>
      <c r="K47" s="23">
        <v>10.86</v>
      </c>
      <c r="L47" s="23">
        <v>30.311233885819522</v>
      </c>
      <c r="M47" s="24">
        <v>16.53</v>
      </c>
      <c r="N47" s="24">
        <v>1.64</v>
      </c>
      <c r="O47" s="25">
        <v>10.079268292682928</v>
      </c>
      <c r="P47" s="23">
        <v>487.37</v>
      </c>
      <c r="Q47" s="23">
        <v>17.760000000000002</v>
      </c>
      <c r="R47" s="23">
        <v>27.442004504504503</v>
      </c>
    </row>
    <row r="48" spans="1:18" x14ac:dyDescent="0.25">
      <c r="A48" s="9"/>
      <c r="B48" s="10" t="s">
        <v>61</v>
      </c>
      <c r="C48" s="5">
        <v>270</v>
      </c>
      <c r="D48" s="6">
        <v>0</v>
      </c>
      <c r="E48" s="6">
        <v>0</v>
      </c>
      <c r="F48" s="6" t="s">
        <v>19</v>
      </c>
      <c r="G48" s="7">
        <v>521.35</v>
      </c>
      <c r="H48" s="7">
        <v>16.64</v>
      </c>
      <c r="I48" s="8">
        <v>31.331129807692307</v>
      </c>
      <c r="J48" s="6">
        <v>331.85</v>
      </c>
      <c r="K48" s="6">
        <v>17.57</v>
      </c>
      <c r="L48" s="6">
        <v>18.887307911212293</v>
      </c>
      <c r="M48" s="7">
        <v>23.03</v>
      </c>
      <c r="N48" s="7">
        <v>4.29</v>
      </c>
      <c r="O48" s="8">
        <v>5.3682983682983689</v>
      </c>
      <c r="P48" s="6">
        <v>876.23</v>
      </c>
      <c r="Q48" s="6">
        <v>38.5</v>
      </c>
      <c r="R48" s="6">
        <v>22.759220779220779</v>
      </c>
    </row>
    <row r="49" spans="1:18" x14ac:dyDescent="0.25">
      <c r="A49" s="9"/>
      <c r="B49" s="10" t="s">
        <v>62</v>
      </c>
      <c r="C49" s="5">
        <v>215</v>
      </c>
      <c r="D49" s="6">
        <v>0</v>
      </c>
      <c r="E49" s="6">
        <v>0</v>
      </c>
      <c r="F49" s="6" t="s">
        <v>19</v>
      </c>
      <c r="G49" s="7">
        <v>373.05</v>
      </c>
      <c r="H49" s="7">
        <v>16.04</v>
      </c>
      <c r="I49" s="8">
        <v>23.257481296758108</v>
      </c>
      <c r="J49" s="6">
        <v>156.32</v>
      </c>
      <c r="K49" s="6">
        <v>10.94</v>
      </c>
      <c r="L49" s="6">
        <v>14.288848263254113</v>
      </c>
      <c r="M49" s="7">
        <v>22.78</v>
      </c>
      <c r="N49" s="7">
        <v>4.3600000000000003</v>
      </c>
      <c r="O49" s="8">
        <v>5.2247706422018352</v>
      </c>
      <c r="P49" s="6">
        <v>552.15</v>
      </c>
      <c r="Q49" s="6">
        <v>31.34</v>
      </c>
      <c r="R49" s="6">
        <v>17.618059987236759</v>
      </c>
    </row>
    <row r="50" spans="1:18" x14ac:dyDescent="0.25">
      <c r="A50" s="9"/>
      <c r="B50" s="10" t="s">
        <v>63</v>
      </c>
      <c r="C50" s="5">
        <v>82</v>
      </c>
      <c r="D50" s="6">
        <v>0</v>
      </c>
      <c r="E50" s="6">
        <v>0</v>
      </c>
      <c r="F50" s="6" t="s">
        <v>19</v>
      </c>
      <c r="G50" s="7">
        <v>280.85000000000002</v>
      </c>
      <c r="H50" s="7">
        <v>8.5299999999999994</v>
      </c>
      <c r="I50" s="8">
        <v>32.924970691676442</v>
      </c>
      <c r="J50" s="6">
        <v>194.23</v>
      </c>
      <c r="K50" s="6">
        <v>6.51</v>
      </c>
      <c r="L50" s="6">
        <v>29.83563748079877</v>
      </c>
      <c r="M50" s="7">
        <v>5.32</v>
      </c>
      <c r="N50" s="7">
        <v>0.85</v>
      </c>
      <c r="O50" s="8">
        <v>6.2588235294117656</v>
      </c>
      <c r="P50" s="6">
        <v>480.4</v>
      </c>
      <c r="Q50" s="6">
        <v>15.89</v>
      </c>
      <c r="R50" s="6">
        <v>30.232850849590935</v>
      </c>
    </row>
    <row r="51" spans="1:18" x14ac:dyDescent="0.25">
      <c r="A51" s="9"/>
      <c r="B51" s="10" t="s">
        <v>64</v>
      </c>
      <c r="C51" s="5">
        <v>113</v>
      </c>
      <c r="D51" s="6">
        <v>0</v>
      </c>
      <c r="E51" s="6">
        <v>0</v>
      </c>
      <c r="F51" s="6" t="s">
        <v>19</v>
      </c>
      <c r="G51" s="7">
        <v>226.32</v>
      </c>
      <c r="H51" s="7">
        <v>9.9600000000000009</v>
      </c>
      <c r="I51" s="8">
        <v>22.722891566265059</v>
      </c>
      <c r="J51" s="6">
        <v>102.87</v>
      </c>
      <c r="K51" s="6">
        <v>4.96</v>
      </c>
      <c r="L51" s="6">
        <v>20.739919354838712</v>
      </c>
      <c r="M51" s="7">
        <v>16.88</v>
      </c>
      <c r="N51" s="7">
        <v>1.71</v>
      </c>
      <c r="O51" s="8">
        <v>9.871345029239766</v>
      </c>
      <c r="P51" s="6">
        <v>346.06</v>
      </c>
      <c r="Q51" s="6">
        <v>16.63</v>
      </c>
      <c r="R51" s="6">
        <v>20.809380637402285</v>
      </c>
    </row>
    <row r="52" spans="1:18" x14ac:dyDescent="0.25">
      <c r="A52" s="9"/>
      <c r="B52" s="10" t="s">
        <v>65</v>
      </c>
      <c r="C52" s="5">
        <v>107</v>
      </c>
      <c r="D52" s="6">
        <v>0</v>
      </c>
      <c r="E52" s="6">
        <v>0</v>
      </c>
      <c r="F52" s="6" t="s">
        <v>19</v>
      </c>
      <c r="G52" s="7">
        <v>346.3</v>
      </c>
      <c r="H52" s="7">
        <v>7.93</v>
      </c>
      <c r="I52" s="8">
        <v>43.669609079445145</v>
      </c>
      <c r="J52" s="6">
        <v>305.25</v>
      </c>
      <c r="K52" s="6">
        <v>12.77</v>
      </c>
      <c r="L52" s="6">
        <v>23.90368050117463</v>
      </c>
      <c r="M52" s="7">
        <v>19.82</v>
      </c>
      <c r="N52" s="7">
        <v>2.2999999999999998</v>
      </c>
      <c r="O52" s="8">
        <v>8.6173913043478265</v>
      </c>
      <c r="P52" s="6">
        <v>671.37</v>
      </c>
      <c r="Q52" s="6">
        <v>22.99</v>
      </c>
      <c r="R52" s="6">
        <v>29.202696824706397</v>
      </c>
    </row>
    <row r="53" spans="1:18" x14ac:dyDescent="0.25">
      <c r="A53" s="9"/>
      <c r="B53" s="10" t="s">
        <v>66</v>
      </c>
      <c r="C53" s="5">
        <v>20</v>
      </c>
      <c r="D53" s="6">
        <v>0</v>
      </c>
      <c r="E53" s="6">
        <v>0</v>
      </c>
      <c r="F53" s="6" t="s">
        <v>19</v>
      </c>
      <c r="G53" s="7">
        <v>15.8</v>
      </c>
      <c r="H53" s="7">
        <v>0.41</v>
      </c>
      <c r="I53" s="8">
        <v>38.536585365853661</v>
      </c>
      <c r="J53" s="6">
        <v>64.25</v>
      </c>
      <c r="K53" s="6">
        <v>1.84</v>
      </c>
      <c r="L53" s="6">
        <v>34.918478260869563</v>
      </c>
      <c r="M53" s="7">
        <v>5.67</v>
      </c>
      <c r="N53" s="7">
        <v>0.56999999999999995</v>
      </c>
      <c r="O53" s="8">
        <v>9.9473684210526319</v>
      </c>
      <c r="P53" s="6">
        <v>85.72</v>
      </c>
      <c r="Q53" s="6">
        <v>2.82</v>
      </c>
      <c r="R53" s="6">
        <v>30.397163120567377</v>
      </c>
    </row>
    <row r="54" spans="1:18" x14ac:dyDescent="0.25">
      <c r="A54" s="9"/>
      <c r="B54" s="10" t="s">
        <v>67</v>
      </c>
      <c r="C54" s="5">
        <v>303</v>
      </c>
      <c r="D54" s="6">
        <v>553.6</v>
      </c>
      <c r="E54" s="6">
        <v>19.28</v>
      </c>
      <c r="F54" s="6">
        <v>28.713692946058092</v>
      </c>
      <c r="G54" s="7">
        <v>1007.12</v>
      </c>
      <c r="H54" s="7">
        <v>39.58</v>
      </c>
      <c r="I54" s="8">
        <v>25.445174330469936</v>
      </c>
      <c r="J54" s="6">
        <v>69.38</v>
      </c>
      <c r="K54" s="6">
        <v>4.9800000000000004</v>
      </c>
      <c r="L54" s="6">
        <v>13.931726907630519</v>
      </c>
      <c r="M54" s="7">
        <v>10.72</v>
      </c>
      <c r="N54" s="7">
        <v>1.27</v>
      </c>
      <c r="O54" s="8">
        <v>8.4409448818897648</v>
      </c>
      <c r="P54" s="6">
        <v>1640.82</v>
      </c>
      <c r="Q54" s="6">
        <v>65.12</v>
      </c>
      <c r="R54" s="6">
        <v>25.19686732186732</v>
      </c>
    </row>
    <row r="55" spans="1:18" x14ac:dyDescent="0.25">
      <c r="A55" s="9"/>
      <c r="B55" s="10" t="s">
        <v>68</v>
      </c>
      <c r="C55" s="5">
        <v>34</v>
      </c>
      <c r="D55" s="6">
        <v>0</v>
      </c>
      <c r="E55" s="6">
        <v>0</v>
      </c>
      <c r="F55" s="6" t="s">
        <v>19</v>
      </c>
      <c r="G55" s="7">
        <v>153.53</v>
      </c>
      <c r="H55" s="7">
        <v>6.2</v>
      </c>
      <c r="I55" s="8">
        <v>24.762903225806451</v>
      </c>
      <c r="J55" s="6">
        <v>0.4</v>
      </c>
      <c r="K55" s="6">
        <v>0.22</v>
      </c>
      <c r="L55" s="6">
        <v>1.8181818181818183</v>
      </c>
      <c r="M55" s="7">
        <v>0</v>
      </c>
      <c r="N55" s="7">
        <v>0</v>
      </c>
      <c r="O55" s="8" t="s">
        <v>19</v>
      </c>
      <c r="P55" s="6">
        <v>153.93</v>
      </c>
      <c r="Q55" s="6">
        <v>6.42</v>
      </c>
      <c r="R55" s="6">
        <v>23.976635514018692</v>
      </c>
    </row>
    <row r="56" spans="1:18" x14ac:dyDescent="0.25">
      <c r="A56" s="9"/>
      <c r="B56" s="10" t="s">
        <v>69</v>
      </c>
      <c r="C56" s="5">
        <v>49</v>
      </c>
      <c r="D56" s="6">
        <v>0</v>
      </c>
      <c r="E56" s="6">
        <v>0</v>
      </c>
      <c r="F56" s="6" t="s">
        <v>19</v>
      </c>
      <c r="G56" s="7">
        <v>118.05</v>
      </c>
      <c r="H56" s="7">
        <v>3.72</v>
      </c>
      <c r="I56" s="8">
        <v>31.733870967741932</v>
      </c>
      <c r="J56" s="6">
        <v>162.05000000000001</v>
      </c>
      <c r="K56" s="6">
        <v>5.22</v>
      </c>
      <c r="L56" s="6">
        <v>31.044061302681996</v>
      </c>
      <c r="M56" s="7">
        <v>0</v>
      </c>
      <c r="N56" s="7">
        <v>0</v>
      </c>
      <c r="O56" s="8" t="s">
        <v>19</v>
      </c>
      <c r="P56" s="6">
        <v>280.10000000000002</v>
      </c>
      <c r="Q56" s="6">
        <v>8.94</v>
      </c>
      <c r="R56" s="6">
        <v>31.331096196868014</v>
      </c>
    </row>
    <row r="57" spans="1:18" x14ac:dyDescent="0.25">
      <c r="A57" s="9"/>
      <c r="B57" s="10" t="s">
        <v>70</v>
      </c>
      <c r="C57" s="5">
        <v>168</v>
      </c>
      <c r="D57" s="6">
        <v>0</v>
      </c>
      <c r="E57" s="6">
        <v>0</v>
      </c>
      <c r="F57" s="6" t="s">
        <v>19</v>
      </c>
      <c r="G57" s="7">
        <v>370.21</v>
      </c>
      <c r="H57" s="7">
        <v>17.93</v>
      </c>
      <c r="I57" s="8">
        <v>20.647518126045732</v>
      </c>
      <c r="J57" s="6">
        <v>24.67</v>
      </c>
      <c r="K57" s="6">
        <v>2.12</v>
      </c>
      <c r="L57" s="6">
        <v>11.636792452830189</v>
      </c>
      <c r="M57" s="7">
        <v>17.05</v>
      </c>
      <c r="N57" s="7">
        <v>2.2200000000000002</v>
      </c>
      <c r="O57" s="8">
        <v>7.6801801801801801</v>
      </c>
      <c r="P57" s="6">
        <v>411.93</v>
      </c>
      <c r="Q57" s="6">
        <v>22.27</v>
      </c>
      <c r="R57" s="6">
        <v>18.497081275258196</v>
      </c>
    </row>
    <row r="58" spans="1:18" x14ac:dyDescent="0.25">
      <c r="A58" s="9"/>
      <c r="B58" s="10" t="s">
        <v>71</v>
      </c>
      <c r="C58" s="5">
        <v>72</v>
      </c>
      <c r="D58" s="6">
        <v>0</v>
      </c>
      <c r="E58" s="6">
        <v>0</v>
      </c>
      <c r="F58" s="6" t="s">
        <v>19</v>
      </c>
      <c r="G58" s="7">
        <v>365.53</v>
      </c>
      <c r="H58" s="7">
        <v>7.68</v>
      </c>
      <c r="I58" s="8">
        <v>47.595052083333329</v>
      </c>
      <c r="J58" s="6">
        <v>151.97</v>
      </c>
      <c r="K58" s="6">
        <v>6.09</v>
      </c>
      <c r="L58" s="6">
        <v>24.954022988505749</v>
      </c>
      <c r="M58" s="7">
        <v>34.75</v>
      </c>
      <c r="N58" s="7">
        <v>3.1</v>
      </c>
      <c r="O58" s="8">
        <v>11.209677419354838</v>
      </c>
      <c r="P58" s="6">
        <v>552.25</v>
      </c>
      <c r="Q58" s="6">
        <v>16.87</v>
      </c>
      <c r="R58" s="6">
        <v>32.735625370480143</v>
      </c>
    </row>
    <row r="59" spans="1:18" x14ac:dyDescent="0.25">
      <c r="A59" s="9"/>
      <c r="B59" s="10" t="s">
        <v>72</v>
      </c>
      <c r="C59" s="5">
        <v>134</v>
      </c>
      <c r="D59" s="6">
        <v>0</v>
      </c>
      <c r="E59" s="6">
        <v>0</v>
      </c>
      <c r="F59" s="6" t="s">
        <v>19</v>
      </c>
      <c r="G59" s="7">
        <v>244.45</v>
      </c>
      <c r="H59" s="7">
        <v>4.95</v>
      </c>
      <c r="I59" s="8">
        <v>49.383838383838381</v>
      </c>
      <c r="J59" s="6">
        <v>667.58</v>
      </c>
      <c r="K59" s="6">
        <v>19.23</v>
      </c>
      <c r="L59" s="6">
        <v>34.715548621944876</v>
      </c>
      <c r="M59" s="7">
        <v>10.17</v>
      </c>
      <c r="N59" s="7">
        <v>1.02</v>
      </c>
      <c r="O59" s="8">
        <v>9.9705882352941178</v>
      </c>
      <c r="P59" s="6">
        <v>922.2</v>
      </c>
      <c r="Q59" s="6">
        <v>25.2</v>
      </c>
      <c r="R59" s="6">
        <v>36.595238095238095</v>
      </c>
    </row>
    <row r="60" spans="1:18" ht="15.75" thickBot="1" x14ac:dyDescent="0.3">
      <c r="A60" s="26"/>
      <c r="B60" s="12" t="s">
        <v>73</v>
      </c>
      <c r="C60" s="5">
        <v>163</v>
      </c>
      <c r="D60" s="6">
        <v>0</v>
      </c>
      <c r="E60" s="6">
        <v>0</v>
      </c>
      <c r="F60" s="6" t="s">
        <v>19</v>
      </c>
      <c r="G60" s="7">
        <v>182.5</v>
      </c>
      <c r="H60" s="7">
        <v>4.34</v>
      </c>
      <c r="I60" s="8">
        <v>42.05069124423963</v>
      </c>
      <c r="J60" s="6">
        <v>782.23</v>
      </c>
      <c r="K60" s="6">
        <v>24.42</v>
      </c>
      <c r="L60" s="6">
        <v>32.032350532350527</v>
      </c>
      <c r="M60" s="7">
        <v>23.75</v>
      </c>
      <c r="N60" s="7">
        <v>2.78</v>
      </c>
      <c r="O60" s="8">
        <v>8.543165467625899</v>
      </c>
      <c r="P60" s="6">
        <v>988.48</v>
      </c>
      <c r="Q60" s="6">
        <v>31.54</v>
      </c>
      <c r="R60" s="6">
        <v>31.340519974635384</v>
      </c>
    </row>
    <row r="61" spans="1:18" s="18" customFormat="1" ht="15.75" thickTop="1" x14ac:dyDescent="0.25">
      <c r="A61" s="13" t="s">
        <v>29</v>
      </c>
      <c r="B61" s="27"/>
      <c r="C61" s="15">
        <v>1837</v>
      </c>
      <c r="D61" s="16">
        <v>553.6</v>
      </c>
      <c r="E61" s="16">
        <v>19.28</v>
      </c>
      <c r="F61" s="16">
        <v>28.713692946058092</v>
      </c>
      <c r="G61" s="17">
        <v>4346.71</v>
      </c>
      <c r="H61" s="17">
        <v>149.16999999999999</v>
      </c>
      <c r="I61" s="17">
        <v>29.139304149627943</v>
      </c>
      <c r="J61" s="16">
        <v>3342.23</v>
      </c>
      <c r="K61" s="16">
        <v>127.73000000000002</v>
      </c>
      <c r="L61" s="16">
        <v>26.166366554450789</v>
      </c>
      <c r="M61" s="17">
        <v>206.46999999999997</v>
      </c>
      <c r="N61" s="17">
        <v>26.11</v>
      </c>
      <c r="O61" s="17">
        <v>7.9076981999234004</v>
      </c>
      <c r="P61" s="16">
        <v>8449.01</v>
      </c>
      <c r="Q61" s="16">
        <v>322.29000000000002</v>
      </c>
      <c r="R61" s="16">
        <v>26.215551211641689</v>
      </c>
    </row>
    <row r="62" spans="1:18" x14ac:dyDescent="0.25">
      <c r="A62" s="18"/>
      <c r="B62" s="18"/>
      <c r="C62" s="20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</row>
    <row r="63" spans="1:18" x14ac:dyDescent="0.25">
      <c r="A63" s="12" t="s">
        <v>74</v>
      </c>
      <c r="B63" s="10" t="s">
        <v>75</v>
      </c>
      <c r="C63" s="22">
        <v>7</v>
      </c>
      <c r="D63" s="23">
        <v>0</v>
      </c>
      <c r="E63" s="23">
        <v>0</v>
      </c>
      <c r="F63" s="23" t="s">
        <v>19</v>
      </c>
      <c r="G63" s="24">
        <v>0</v>
      </c>
      <c r="H63" s="24">
        <v>0</v>
      </c>
      <c r="I63" s="25" t="s">
        <v>19</v>
      </c>
      <c r="J63" s="23">
        <v>4.95</v>
      </c>
      <c r="K63" s="23">
        <v>3.2</v>
      </c>
      <c r="L63" s="23">
        <v>1.546875</v>
      </c>
      <c r="M63" s="24">
        <v>0</v>
      </c>
      <c r="N63" s="24">
        <v>0</v>
      </c>
      <c r="O63" s="25" t="s">
        <v>19</v>
      </c>
      <c r="P63" s="23">
        <v>4.95</v>
      </c>
      <c r="Q63" s="23">
        <v>3.2</v>
      </c>
      <c r="R63" s="23">
        <v>1.546875</v>
      </c>
    </row>
    <row r="64" spans="1:18" x14ac:dyDescent="0.25">
      <c r="A64" s="9"/>
      <c r="B64" s="10" t="s">
        <v>76</v>
      </c>
      <c r="C64" s="5">
        <v>12</v>
      </c>
      <c r="D64" s="6">
        <v>0</v>
      </c>
      <c r="E64" s="6">
        <v>0</v>
      </c>
      <c r="F64" s="6" t="s">
        <v>19</v>
      </c>
      <c r="G64" s="7">
        <v>24.4</v>
      </c>
      <c r="H64" s="7">
        <v>0.95</v>
      </c>
      <c r="I64" s="8">
        <v>25.684210526315788</v>
      </c>
      <c r="J64" s="6">
        <v>19.399999999999999</v>
      </c>
      <c r="K64" s="6">
        <v>1.55</v>
      </c>
      <c r="L64" s="6">
        <v>12.516129032258064</v>
      </c>
      <c r="M64" s="7">
        <v>0</v>
      </c>
      <c r="N64" s="7">
        <v>0</v>
      </c>
      <c r="O64" s="8" t="s">
        <v>19</v>
      </c>
      <c r="P64" s="6">
        <v>43.8</v>
      </c>
      <c r="Q64" s="6">
        <v>2.5</v>
      </c>
      <c r="R64" s="6">
        <v>17.52</v>
      </c>
    </row>
    <row r="65" spans="1:18" x14ac:dyDescent="0.25">
      <c r="A65" s="9"/>
      <c r="B65" s="10" t="s">
        <v>77</v>
      </c>
      <c r="C65" s="5">
        <v>1</v>
      </c>
      <c r="D65" s="6">
        <v>0</v>
      </c>
      <c r="E65" s="6">
        <v>0</v>
      </c>
      <c r="F65" s="6" t="s">
        <v>19</v>
      </c>
      <c r="G65" s="7">
        <v>4.4000000000000004</v>
      </c>
      <c r="H65" s="7">
        <v>0.33</v>
      </c>
      <c r="I65" s="8">
        <v>13.333333333333334</v>
      </c>
      <c r="J65" s="6">
        <v>0</v>
      </c>
      <c r="K65" s="6">
        <v>0</v>
      </c>
      <c r="L65" s="6" t="s">
        <v>19</v>
      </c>
      <c r="M65" s="7">
        <v>0</v>
      </c>
      <c r="N65" s="7">
        <v>0</v>
      </c>
      <c r="O65" s="8" t="s">
        <v>19</v>
      </c>
      <c r="P65" s="6">
        <v>4.4000000000000004</v>
      </c>
      <c r="Q65" s="6">
        <v>0.33</v>
      </c>
      <c r="R65" s="6">
        <v>13.333333333333334</v>
      </c>
    </row>
    <row r="66" spans="1:18" ht="15.75" thickBot="1" x14ac:dyDescent="0.3">
      <c r="A66" s="26"/>
      <c r="B66" s="12" t="s">
        <v>78</v>
      </c>
      <c r="C66" s="5">
        <v>115</v>
      </c>
      <c r="D66" s="6">
        <v>0</v>
      </c>
      <c r="E66" s="6">
        <v>0</v>
      </c>
      <c r="F66" s="6" t="s">
        <v>19</v>
      </c>
      <c r="G66" s="7">
        <v>81.2</v>
      </c>
      <c r="H66" s="7">
        <v>1.89</v>
      </c>
      <c r="I66" s="8">
        <v>42.962962962962969</v>
      </c>
      <c r="J66" s="6">
        <v>54.75</v>
      </c>
      <c r="K66" s="6">
        <v>0.55000000000000004</v>
      </c>
      <c r="L66" s="6">
        <v>99.545454545454533</v>
      </c>
      <c r="M66" s="7">
        <v>0</v>
      </c>
      <c r="N66" s="7">
        <v>0</v>
      </c>
      <c r="O66" s="8" t="s">
        <v>19</v>
      </c>
      <c r="P66" s="6">
        <v>135.94999999999999</v>
      </c>
      <c r="Q66" s="6">
        <v>2.44</v>
      </c>
      <c r="R66" s="6">
        <v>55.717213114754095</v>
      </c>
    </row>
    <row r="67" spans="1:18" s="18" customFormat="1" ht="15.75" thickTop="1" x14ac:dyDescent="0.25">
      <c r="A67" s="13" t="s">
        <v>29</v>
      </c>
      <c r="B67" s="27"/>
      <c r="C67" s="15">
        <v>135</v>
      </c>
      <c r="D67" s="16">
        <v>0</v>
      </c>
      <c r="E67" s="16">
        <v>0</v>
      </c>
      <c r="F67" s="16" t="s">
        <v>19</v>
      </c>
      <c r="G67" s="17">
        <v>110</v>
      </c>
      <c r="H67" s="17">
        <v>3.17</v>
      </c>
      <c r="I67" s="17">
        <v>34.700315457413247</v>
      </c>
      <c r="J67" s="16">
        <v>79.099999999999994</v>
      </c>
      <c r="K67" s="16">
        <v>5.3</v>
      </c>
      <c r="L67" s="16">
        <v>14.924528301886792</v>
      </c>
      <c r="M67" s="17">
        <v>0</v>
      </c>
      <c r="N67" s="17">
        <v>0</v>
      </c>
      <c r="O67" s="17" t="s">
        <v>19</v>
      </c>
      <c r="P67" s="16">
        <v>189.1</v>
      </c>
      <c r="Q67" s="16">
        <v>8.4700000000000006</v>
      </c>
      <c r="R67" s="16">
        <v>22.325855962219595</v>
      </c>
    </row>
    <row r="68" spans="1:18" ht="15.75" thickBot="1" x14ac:dyDescent="0.3"/>
    <row r="69" spans="1:18" ht="15.75" thickTop="1" x14ac:dyDescent="0.25">
      <c r="A69" s="13" t="s">
        <v>84</v>
      </c>
      <c r="B69" s="27"/>
      <c r="C69" s="15">
        <f>C12+C21+C27+C35+C45+C61+C67</f>
        <v>5407</v>
      </c>
      <c r="D69" s="16">
        <f>D12+D21+D27+D35+D45+D61+D67</f>
        <v>561.4</v>
      </c>
      <c r="E69" s="16">
        <f>E12+E21+E27+E35+E45+E61+E67</f>
        <v>19.28</v>
      </c>
      <c r="F69" s="16">
        <f>D69/E69</f>
        <v>29.118257261410786</v>
      </c>
      <c r="G69" s="17">
        <f>G12+G21+G27+G35+G45+G61+G67</f>
        <v>9333.4</v>
      </c>
      <c r="H69" s="17">
        <f>H12+H21+H27+H35+H45+H61+H67</f>
        <v>349.69</v>
      </c>
      <c r="I69" s="17">
        <f>G69/H69</f>
        <v>26.690497297606452</v>
      </c>
      <c r="J69" s="16">
        <f>J12+J21+J27+J35+J45+J61+J67</f>
        <v>11169.279999999999</v>
      </c>
      <c r="K69" s="16">
        <f>K12+K21+K27+K35+K45+K61+K67</f>
        <v>458.8</v>
      </c>
      <c r="L69" s="16">
        <f>J69/K69</f>
        <v>24.344551002615514</v>
      </c>
      <c r="M69" s="17">
        <f>M12+M21+M27+M35+M45+M61+M67</f>
        <v>1817.24</v>
      </c>
      <c r="N69" s="17">
        <f>N12+N21+N27+N35+N45+N61+N67</f>
        <v>136.91</v>
      </c>
      <c r="O69" s="17">
        <f>M69/N69</f>
        <v>13.273245197575049</v>
      </c>
      <c r="P69" s="16">
        <f>P12+P21+P27+P35+P45+P61+P67</f>
        <v>22881.33</v>
      </c>
      <c r="Q69" s="16">
        <f>Q12+Q21+Q27+Q35+Q45+Q61+Q67</f>
        <v>964.66000000000008</v>
      </c>
      <c r="R69" s="16">
        <f>P69/Q69</f>
        <v>23.719579955632035</v>
      </c>
    </row>
  </sheetData>
  <pageMargins left="0.45" right="0.45" top="0.5" bottom="0.5" header="0.3" footer="0.3"/>
  <pageSetup scale="78" fitToHeight="2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9"/>
  <sheetViews>
    <sheetView tabSelected="1" zoomScaleNormal="100" workbookViewId="0">
      <selection activeCell="D2" sqref="D2:F12"/>
    </sheetView>
  </sheetViews>
  <sheetFormatPr defaultRowHeight="15" x14ac:dyDescent="0.25"/>
  <cols>
    <col min="3" max="3" width="10.7109375" bestFit="1" customWidth="1"/>
  </cols>
  <sheetData>
    <row r="1" spans="1:20" s="2" customFormat="1" ht="46.5" thickTop="1" thickBo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</row>
    <row r="2" spans="1:20" ht="15.75" thickTop="1" x14ac:dyDescent="0.25">
      <c r="A2" s="3" t="s">
        <v>17</v>
      </c>
      <c r="B2" s="4" t="s">
        <v>18</v>
      </c>
      <c r="C2" s="5">
        <v>2</v>
      </c>
      <c r="D2" s="6">
        <v>0</v>
      </c>
      <c r="E2" s="6">
        <v>0</v>
      </c>
      <c r="F2" s="6" t="str">
        <f t="shared" ref="F2:F11" si="0">IF(ISERROR(D2/E2),"",D2/E2)</f>
        <v/>
      </c>
      <c r="G2" s="7">
        <v>12.2</v>
      </c>
      <c r="H2" s="7">
        <v>0.4</v>
      </c>
      <c r="I2" s="8">
        <f t="shared" ref="I2:I11" si="1">IF(ISERROR(G2/H2),"",G2/H2)</f>
        <v>30.499999999999996</v>
      </c>
      <c r="J2" s="6">
        <v>0</v>
      </c>
      <c r="K2" s="6">
        <v>0</v>
      </c>
      <c r="L2" s="6" t="str">
        <f t="shared" ref="L2:L11" si="2">IF(ISERROR(J2/K2),"",J2/K2)</f>
        <v/>
      </c>
      <c r="M2" s="7">
        <v>0</v>
      </c>
      <c r="N2" s="7">
        <v>0</v>
      </c>
      <c r="O2" s="8" t="str">
        <f t="shared" ref="O2:O11" si="3">IF(ISERROR(M2/N2),"",M2/N2)</f>
        <v/>
      </c>
      <c r="P2" s="6">
        <v>12.2</v>
      </c>
      <c r="Q2" s="6">
        <v>0.4</v>
      </c>
      <c r="R2" s="6">
        <f t="shared" ref="R2:R11" si="4">P2/Q2</f>
        <v>30.499999999999996</v>
      </c>
    </row>
    <row r="3" spans="1:20" x14ac:dyDescent="0.25">
      <c r="A3" s="9"/>
      <c r="B3" s="10" t="s">
        <v>20</v>
      </c>
      <c r="C3" s="5">
        <v>147</v>
      </c>
      <c r="D3" s="6">
        <v>0</v>
      </c>
      <c r="E3" s="6">
        <v>0</v>
      </c>
      <c r="F3" s="6" t="str">
        <f t="shared" si="0"/>
        <v/>
      </c>
      <c r="G3" s="7">
        <v>249.39999999999995</v>
      </c>
      <c r="H3" s="7">
        <v>11.255000000000001</v>
      </c>
      <c r="I3" s="8">
        <f t="shared" si="1"/>
        <v>22.159040426477116</v>
      </c>
      <c r="J3" s="6">
        <v>182.13333333333327</v>
      </c>
      <c r="K3" s="6">
        <v>10.440000000000005</v>
      </c>
      <c r="L3" s="6">
        <f t="shared" si="2"/>
        <v>17.445721583652603</v>
      </c>
      <c r="M3" s="7">
        <v>16.049999999999997</v>
      </c>
      <c r="N3" s="7">
        <v>1.6689999999999998</v>
      </c>
      <c r="O3" s="8">
        <f t="shared" si="3"/>
        <v>9.6165368484122222</v>
      </c>
      <c r="P3" s="6">
        <v>447.58333333333326</v>
      </c>
      <c r="Q3" s="6">
        <v>23.363999999999994</v>
      </c>
      <c r="R3" s="6">
        <f t="shared" si="4"/>
        <v>19.156965131541405</v>
      </c>
    </row>
    <row r="4" spans="1:20" x14ac:dyDescent="0.25">
      <c r="A4" s="9"/>
      <c r="B4" s="10" t="s">
        <v>21</v>
      </c>
      <c r="C4" s="5">
        <v>153</v>
      </c>
      <c r="D4" s="6">
        <v>0</v>
      </c>
      <c r="E4" s="6">
        <v>0</v>
      </c>
      <c r="F4" s="6" t="str">
        <f t="shared" si="0"/>
        <v/>
      </c>
      <c r="G4" s="7">
        <v>399.05000000000013</v>
      </c>
      <c r="H4" s="7">
        <v>15.113999999999983</v>
      </c>
      <c r="I4" s="8">
        <f t="shared" si="1"/>
        <v>26.402673018393582</v>
      </c>
      <c r="J4" s="6">
        <v>345.56666666666655</v>
      </c>
      <c r="K4" s="6">
        <v>13.008000000000001</v>
      </c>
      <c r="L4" s="6">
        <f t="shared" si="2"/>
        <v>26.56570315703156</v>
      </c>
      <c r="M4" s="7">
        <v>20.75</v>
      </c>
      <c r="N4" s="7">
        <v>3.3380000000000005</v>
      </c>
      <c r="O4" s="8">
        <f t="shared" si="3"/>
        <v>6.2162971839424799</v>
      </c>
      <c r="P4" s="6">
        <v>765.36666666666713</v>
      </c>
      <c r="Q4" s="6">
        <v>31.459999999999948</v>
      </c>
      <c r="R4" s="6">
        <f t="shared" si="4"/>
        <v>24.328247510065747</v>
      </c>
    </row>
    <row r="5" spans="1:20" x14ac:dyDescent="0.25">
      <c r="A5" s="9"/>
      <c r="B5" s="10" t="s">
        <v>22</v>
      </c>
      <c r="C5" s="5">
        <v>232</v>
      </c>
      <c r="D5" s="6">
        <v>0</v>
      </c>
      <c r="E5" s="6">
        <v>0</v>
      </c>
      <c r="F5" s="6" t="str">
        <f t="shared" si="0"/>
        <v/>
      </c>
      <c r="G5" s="7">
        <v>658.85000000000014</v>
      </c>
      <c r="H5" s="7">
        <v>33.373999999999924</v>
      </c>
      <c r="I5" s="8">
        <f t="shared" si="1"/>
        <v>19.741415473122839</v>
      </c>
      <c r="J5" s="6">
        <v>179.11666666666667</v>
      </c>
      <c r="K5" s="6">
        <v>10.234000000000002</v>
      </c>
      <c r="L5" s="6">
        <f t="shared" si="2"/>
        <v>17.502117125920133</v>
      </c>
      <c r="M5" s="7">
        <v>22.916666666666668</v>
      </c>
      <c r="N5" s="7">
        <v>3.7040000000000002</v>
      </c>
      <c r="O5" s="8">
        <f t="shared" si="3"/>
        <v>6.1870050395968326</v>
      </c>
      <c r="P5" s="6">
        <v>860.88333333333401</v>
      </c>
      <c r="Q5" s="6">
        <v>47.311999999999948</v>
      </c>
      <c r="R5" s="6">
        <f t="shared" si="4"/>
        <v>18.195877014992707</v>
      </c>
    </row>
    <row r="6" spans="1:20" x14ac:dyDescent="0.25">
      <c r="A6" s="9"/>
      <c r="B6" s="10" t="s">
        <v>23</v>
      </c>
      <c r="C6" s="5">
        <v>77</v>
      </c>
      <c r="D6" s="6">
        <v>0</v>
      </c>
      <c r="E6" s="6">
        <v>0</v>
      </c>
      <c r="F6" s="6" t="str">
        <f t="shared" si="0"/>
        <v/>
      </c>
      <c r="G6" s="7">
        <v>118.39999999999999</v>
      </c>
      <c r="H6" s="7">
        <v>3.3480000000000008</v>
      </c>
      <c r="I6" s="8">
        <f t="shared" si="1"/>
        <v>35.364396654719222</v>
      </c>
      <c r="J6" s="6">
        <v>191.85000000000002</v>
      </c>
      <c r="K6" s="6">
        <v>8.5239999999999974</v>
      </c>
      <c r="L6" s="6">
        <f t="shared" si="2"/>
        <v>22.507038948850315</v>
      </c>
      <c r="M6" s="7">
        <v>0.93333333333333335</v>
      </c>
      <c r="N6" s="7">
        <v>7.1000000000000008E-2</v>
      </c>
      <c r="O6" s="8">
        <f t="shared" si="3"/>
        <v>13.145539906103286</v>
      </c>
      <c r="P6" s="6">
        <v>311.18333333333334</v>
      </c>
      <c r="Q6" s="6">
        <v>11.942999999999998</v>
      </c>
      <c r="R6" s="6">
        <f t="shared" si="4"/>
        <v>26.055709062491282</v>
      </c>
    </row>
    <row r="7" spans="1:20" x14ac:dyDescent="0.25">
      <c r="A7" s="9"/>
      <c r="B7" s="10" t="s">
        <v>24</v>
      </c>
      <c r="C7" s="5">
        <v>71</v>
      </c>
      <c r="D7" s="6">
        <v>0</v>
      </c>
      <c r="E7" s="6">
        <v>0</v>
      </c>
      <c r="F7" s="6" t="str">
        <f t="shared" si="0"/>
        <v/>
      </c>
      <c r="G7" s="7">
        <v>202.8</v>
      </c>
      <c r="H7" s="7">
        <v>11.601999999999999</v>
      </c>
      <c r="I7" s="8">
        <f t="shared" si="1"/>
        <v>17.479744871573871</v>
      </c>
      <c r="J7" s="6">
        <v>70.2</v>
      </c>
      <c r="K7" s="6">
        <v>6.1339999999999995</v>
      </c>
      <c r="L7" s="6">
        <f t="shared" si="2"/>
        <v>11.444408216498209</v>
      </c>
      <c r="M7" s="7">
        <v>8.75</v>
      </c>
      <c r="N7" s="7">
        <v>1.3260000000000001</v>
      </c>
      <c r="O7" s="8">
        <f t="shared" si="3"/>
        <v>6.5987933634992455</v>
      </c>
      <c r="P7" s="6">
        <v>281.75</v>
      </c>
      <c r="Q7" s="6">
        <v>19.062000000000005</v>
      </c>
      <c r="R7" s="6">
        <f t="shared" si="4"/>
        <v>14.780715559752384</v>
      </c>
    </row>
    <row r="8" spans="1:20" x14ac:dyDescent="0.25">
      <c r="A8" s="9"/>
      <c r="B8" s="10" t="s">
        <v>25</v>
      </c>
      <c r="C8" s="5">
        <v>178</v>
      </c>
      <c r="D8" s="6">
        <v>0</v>
      </c>
      <c r="E8" s="6">
        <v>0</v>
      </c>
      <c r="F8" s="6" t="str">
        <f t="shared" si="0"/>
        <v/>
      </c>
      <c r="G8" s="7">
        <v>131.23333333333335</v>
      </c>
      <c r="H8" s="7">
        <v>4.7570000000000006</v>
      </c>
      <c r="I8" s="8">
        <f t="shared" si="1"/>
        <v>27.587415037488615</v>
      </c>
      <c r="J8" s="6">
        <v>66.416666666666686</v>
      </c>
      <c r="K8" s="6">
        <v>8.7620000000000005</v>
      </c>
      <c r="L8" s="6">
        <f t="shared" si="2"/>
        <v>7.58008065129727</v>
      </c>
      <c r="M8" s="7">
        <v>16.749999999999996</v>
      </c>
      <c r="N8" s="7">
        <v>3.4999999999999982</v>
      </c>
      <c r="O8" s="8">
        <f t="shared" si="3"/>
        <v>4.7857142857142874</v>
      </c>
      <c r="P8" s="6">
        <v>214.39999999999995</v>
      </c>
      <c r="Q8" s="6">
        <v>17.019000000000002</v>
      </c>
      <c r="R8" s="6">
        <f t="shared" si="4"/>
        <v>12.597684940360768</v>
      </c>
    </row>
    <row r="9" spans="1:20" x14ac:dyDescent="0.25">
      <c r="A9" s="9"/>
      <c r="B9" s="10" t="s">
        <v>26</v>
      </c>
      <c r="C9" s="5">
        <v>60</v>
      </c>
      <c r="D9" s="6">
        <v>0</v>
      </c>
      <c r="E9" s="6">
        <v>0</v>
      </c>
      <c r="F9" s="6" t="str">
        <f t="shared" si="0"/>
        <v/>
      </c>
      <c r="G9" s="7">
        <v>155.85</v>
      </c>
      <c r="H9" s="7">
        <v>5.9080000000000004</v>
      </c>
      <c r="I9" s="8">
        <f t="shared" si="1"/>
        <v>26.379485443466482</v>
      </c>
      <c r="J9" s="6">
        <v>194.91666666666663</v>
      </c>
      <c r="K9" s="6">
        <v>5.7940000000000005</v>
      </c>
      <c r="L9" s="6">
        <f t="shared" si="2"/>
        <v>33.641123000805422</v>
      </c>
      <c r="M9" s="7">
        <v>7</v>
      </c>
      <c r="N9" s="7">
        <v>1.28</v>
      </c>
      <c r="O9" s="8">
        <f t="shared" si="3"/>
        <v>5.46875</v>
      </c>
      <c r="P9" s="6">
        <v>357.76666666666654</v>
      </c>
      <c r="Q9" s="6">
        <v>12.982000000000003</v>
      </c>
      <c r="R9" s="6">
        <f t="shared" si="4"/>
        <v>27.558670980331726</v>
      </c>
    </row>
    <row r="10" spans="1:20" x14ac:dyDescent="0.25">
      <c r="A10" s="9"/>
      <c r="B10" s="10" t="s">
        <v>27</v>
      </c>
      <c r="C10" s="5">
        <v>48</v>
      </c>
      <c r="D10" s="6">
        <v>0</v>
      </c>
      <c r="E10" s="6">
        <v>0</v>
      </c>
      <c r="F10" s="6" t="str">
        <f t="shared" si="0"/>
        <v/>
      </c>
      <c r="G10" s="7">
        <v>86.7</v>
      </c>
      <c r="H10" s="7">
        <v>3.1790000000000012</v>
      </c>
      <c r="I10" s="8">
        <f t="shared" si="1"/>
        <v>27.272727272727263</v>
      </c>
      <c r="J10" s="6">
        <v>62.949999999999996</v>
      </c>
      <c r="K10" s="6">
        <v>7.7300000000000013</v>
      </c>
      <c r="L10" s="6">
        <f t="shared" si="2"/>
        <v>8.1435963777490272</v>
      </c>
      <c r="M10" s="7">
        <v>5.833333333333333</v>
      </c>
      <c r="N10" s="7">
        <v>0.95000000000000007</v>
      </c>
      <c r="O10" s="8">
        <f t="shared" si="3"/>
        <v>6.140350877192982</v>
      </c>
      <c r="P10" s="6">
        <v>155.48333333333332</v>
      </c>
      <c r="Q10" s="6">
        <v>11.859000000000002</v>
      </c>
      <c r="R10" s="6">
        <f t="shared" si="4"/>
        <v>13.110998678921773</v>
      </c>
    </row>
    <row r="11" spans="1:20" ht="15.75" thickBot="1" x14ac:dyDescent="0.3">
      <c r="A11" s="11"/>
      <c r="B11" s="12" t="s">
        <v>28</v>
      </c>
      <c r="C11" s="5">
        <v>153</v>
      </c>
      <c r="D11" s="6">
        <v>0</v>
      </c>
      <c r="E11" s="6">
        <v>0</v>
      </c>
      <c r="F11" s="6" t="str">
        <f t="shared" si="0"/>
        <v/>
      </c>
      <c r="G11" s="7">
        <v>140.19999999999996</v>
      </c>
      <c r="H11" s="7">
        <v>6.399</v>
      </c>
      <c r="I11" s="8">
        <f t="shared" si="1"/>
        <v>21.909673386466629</v>
      </c>
      <c r="J11" s="6">
        <v>268.13333333333333</v>
      </c>
      <c r="K11" s="6">
        <v>15.912999999999997</v>
      </c>
      <c r="L11" s="6">
        <f t="shared" si="2"/>
        <v>16.849954963447079</v>
      </c>
      <c r="M11" s="7">
        <v>31.683333333333334</v>
      </c>
      <c r="N11" s="7">
        <v>5.3019999999999996</v>
      </c>
      <c r="O11" s="8">
        <f t="shared" si="3"/>
        <v>5.9757324280145863</v>
      </c>
      <c r="P11" s="6">
        <v>440.01666666666677</v>
      </c>
      <c r="Q11" s="6">
        <v>27.613999999999994</v>
      </c>
      <c r="R11" s="6">
        <f t="shared" si="4"/>
        <v>15.934550107433434</v>
      </c>
    </row>
    <row r="12" spans="1:20" s="18" customFormat="1" ht="15.75" thickTop="1" x14ac:dyDescent="0.25">
      <c r="A12" s="13" t="s">
        <v>29</v>
      </c>
      <c r="B12" s="14"/>
      <c r="C12" s="15">
        <f>SUM(C2:C11)</f>
        <v>1121</v>
      </c>
      <c r="D12" s="16">
        <f>SUM(D2:D11)</f>
        <v>0</v>
      </c>
      <c r="E12" s="16">
        <f>SUM(E2:E11)</f>
        <v>0</v>
      </c>
      <c r="F12" s="16"/>
      <c r="G12" s="17">
        <f>SUM(G2:G11)</f>
        <v>2154.6833333333334</v>
      </c>
      <c r="H12" s="17">
        <f>SUM(H2:H11)</f>
        <v>95.335999999999913</v>
      </c>
      <c r="I12" s="17">
        <f>SUM(I2:I11)</f>
        <v>254.79657158443561</v>
      </c>
      <c r="J12" s="16">
        <f>SUM(J2:J11)</f>
        <v>1561.2833333333333</v>
      </c>
      <c r="K12" s="16">
        <f>SUM(K2:K11)</f>
        <v>86.539000000000001</v>
      </c>
      <c r="L12" s="16">
        <f>SUM(L2:L11)</f>
        <v>161.67974402525164</v>
      </c>
      <c r="M12" s="17">
        <f>SUM(M2:M11)</f>
        <v>130.66666666666666</v>
      </c>
      <c r="N12" s="17">
        <f>SUM(N2:N11)</f>
        <v>21.139999999999997</v>
      </c>
      <c r="O12" s="17">
        <f>SUM(O2:O11)</f>
        <v>64.134719932475917</v>
      </c>
      <c r="P12" s="16">
        <f>SUM(P2:P11)</f>
        <v>3846.6333333333341</v>
      </c>
      <c r="Q12" s="16">
        <f>SUM(Q2:Q11)</f>
        <v>203.0149999999999</v>
      </c>
      <c r="R12" s="16">
        <f>P12/Q12</f>
        <v>18.947532612532751</v>
      </c>
      <c r="T12" s="19"/>
    </row>
    <row r="13" spans="1:20" s="41" customFormat="1" x14ac:dyDescent="0.25">
      <c r="A13" s="18"/>
      <c r="B13" s="18"/>
      <c r="C13" s="20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</row>
    <row r="14" spans="1:20" x14ac:dyDescent="0.25">
      <c r="A14" s="12" t="s">
        <v>30</v>
      </c>
      <c r="B14" s="10" t="s">
        <v>31</v>
      </c>
      <c r="C14" s="22">
        <v>72</v>
      </c>
      <c r="D14" s="23">
        <v>0</v>
      </c>
      <c r="E14" s="23">
        <v>0</v>
      </c>
      <c r="F14" s="23" t="str">
        <f t="shared" ref="F14:F20" si="5">IF(ISERROR(D14/E14),"",D14/E14)</f>
        <v/>
      </c>
      <c r="G14" s="24">
        <v>129.80000000000001</v>
      </c>
      <c r="H14" s="24">
        <v>4.2660000000000009</v>
      </c>
      <c r="I14" s="25">
        <f t="shared" ref="I14:I20" si="6">IF(ISERROR(G14/H14),"",G14/H14)</f>
        <v>30.426629160806371</v>
      </c>
      <c r="J14" s="23">
        <v>307.25</v>
      </c>
      <c r="K14" s="23">
        <v>11.872</v>
      </c>
      <c r="L14" s="23">
        <f t="shared" ref="L14:L20" si="7">IF(ISERROR(J14/K14),"",J14/K14)</f>
        <v>25.880222371967655</v>
      </c>
      <c r="M14" s="24">
        <v>20.45</v>
      </c>
      <c r="N14" s="24">
        <v>1.6749999999999998</v>
      </c>
      <c r="O14" s="25">
        <f t="shared" ref="O14:O20" si="8">IF(ISERROR(M14/N14),"",M14/N14)</f>
        <v>12.208955223880597</v>
      </c>
      <c r="P14" s="23">
        <v>457.50000000000011</v>
      </c>
      <c r="Q14" s="23">
        <v>17.812999999999988</v>
      </c>
      <c r="R14" s="23">
        <f t="shared" ref="R14:R20" si="9">P14/Q14</f>
        <v>25.683489586257252</v>
      </c>
    </row>
    <row r="15" spans="1:20" x14ac:dyDescent="0.25">
      <c r="A15" s="9"/>
      <c r="B15" s="10" t="s">
        <v>32</v>
      </c>
      <c r="C15" s="5">
        <v>52</v>
      </c>
      <c r="D15" s="6">
        <v>0</v>
      </c>
      <c r="E15" s="6">
        <v>0</v>
      </c>
      <c r="F15" s="6" t="str">
        <f t="shared" si="5"/>
        <v/>
      </c>
      <c r="G15" s="7">
        <v>40.200000000000003</v>
      </c>
      <c r="H15" s="7">
        <v>1.2</v>
      </c>
      <c r="I15" s="8">
        <f t="shared" si="6"/>
        <v>33.500000000000007</v>
      </c>
      <c r="J15" s="6">
        <v>183.98333333333332</v>
      </c>
      <c r="K15" s="6">
        <v>8.3700000000000045</v>
      </c>
      <c r="L15" s="6">
        <f t="shared" si="7"/>
        <v>21.98128235762643</v>
      </c>
      <c r="M15" s="7">
        <v>40.75</v>
      </c>
      <c r="N15" s="7">
        <v>1.617</v>
      </c>
      <c r="O15" s="8">
        <f t="shared" si="8"/>
        <v>25.200989486703772</v>
      </c>
      <c r="P15" s="6">
        <v>264.93333333333328</v>
      </c>
      <c r="Q15" s="6">
        <v>11.186999999999998</v>
      </c>
      <c r="R15" s="6">
        <f t="shared" si="9"/>
        <v>23.682250230922797</v>
      </c>
    </row>
    <row r="16" spans="1:20" x14ac:dyDescent="0.25">
      <c r="A16" s="9"/>
      <c r="B16" s="10" t="s">
        <v>33</v>
      </c>
      <c r="C16" s="5">
        <v>63</v>
      </c>
      <c r="D16" s="6">
        <v>0</v>
      </c>
      <c r="E16" s="6">
        <v>0</v>
      </c>
      <c r="F16" s="6" t="str">
        <f t="shared" si="5"/>
        <v/>
      </c>
      <c r="G16" s="7">
        <v>34.4</v>
      </c>
      <c r="H16" s="7">
        <v>1.401</v>
      </c>
      <c r="I16" s="8">
        <f t="shared" si="6"/>
        <v>24.553890078515344</v>
      </c>
      <c r="J16" s="6">
        <v>261.89999999999998</v>
      </c>
      <c r="K16" s="6">
        <v>10.481000000000003</v>
      </c>
      <c r="L16" s="6">
        <f t="shared" si="7"/>
        <v>24.988073657093778</v>
      </c>
      <c r="M16" s="7">
        <v>52.75</v>
      </c>
      <c r="N16" s="7">
        <v>2.89</v>
      </c>
      <c r="O16" s="8">
        <f t="shared" si="8"/>
        <v>18.252595155709344</v>
      </c>
      <c r="P16" s="6">
        <v>349.0499999999999</v>
      </c>
      <c r="Q16" s="6">
        <v>14.772</v>
      </c>
      <c r="R16" s="6">
        <f t="shared" si="9"/>
        <v>23.62916328188464</v>
      </c>
    </row>
    <row r="17" spans="1:18" x14ac:dyDescent="0.25">
      <c r="A17" s="9"/>
      <c r="B17" s="10" t="s">
        <v>34</v>
      </c>
      <c r="C17" s="5">
        <v>84</v>
      </c>
      <c r="D17" s="6">
        <v>0</v>
      </c>
      <c r="E17" s="6">
        <v>0</v>
      </c>
      <c r="F17" s="6" t="str">
        <f t="shared" si="5"/>
        <v/>
      </c>
      <c r="G17" s="7">
        <v>209.25000000000006</v>
      </c>
      <c r="H17" s="7">
        <v>6.4340000000000028</v>
      </c>
      <c r="I17" s="8">
        <f t="shared" si="6"/>
        <v>32.522536524712457</v>
      </c>
      <c r="J17" s="6">
        <v>243.75000000000006</v>
      </c>
      <c r="K17" s="6">
        <v>10.498999999999999</v>
      </c>
      <c r="L17" s="6">
        <f t="shared" si="7"/>
        <v>23.216496809219933</v>
      </c>
      <c r="M17" s="7">
        <v>11.833333333333332</v>
      </c>
      <c r="N17" s="7">
        <v>1.5239999999999996</v>
      </c>
      <c r="O17" s="8">
        <f t="shared" si="8"/>
        <v>7.7646544181977264</v>
      </c>
      <c r="P17" s="6">
        <v>464.83333333333337</v>
      </c>
      <c r="Q17" s="6">
        <v>18.456999999999979</v>
      </c>
      <c r="R17" s="6">
        <f t="shared" si="9"/>
        <v>25.184663451987532</v>
      </c>
    </row>
    <row r="18" spans="1:18" x14ac:dyDescent="0.25">
      <c r="A18" s="9"/>
      <c r="B18" s="10" t="s">
        <v>35</v>
      </c>
      <c r="C18" s="5">
        <v>59</v>
      </c>
      <c r="D18" s="6">
        <v>0</v>
      </c>
      <c r="E18" s="6">
        <v>0</v>
      </c>
      <c r="F18" s="6" t="str">
        <f t="shared" si="5"/>
        <v/>
      </c>
      <c r="G18" s="7">
        <v>69.650000000000006</v>
      </c>
      <c r="H18" s="7">
        <v>2.1</v>
      </c>
      <c r="I18" s="8">
        <f t="shared" si="6"/>
        <v>33.166666666666671</v>
      </c>
      <c r="J18" s="6">
        <v>292.00000000000006</v>
      </c>
      <c r="K18" s="6">
        <v>11.916999999999994</v>
      </c>
      <c r="L18" s="6">
        <f t="shared" si="7"/>
        <v>24.502811110178751</v>
      </c>
      <c r="M18" s="7">
        <v>2.25</v>
      </c>
      <c r="N18" s="7">
        <v>0.2</v>
      </c>
      <c r="O18" s="8">
        <f t="shared" si="8"/>
        <v>11.25</v>
      </c>
      <c r="P18" s="6">
        <v>363.89999999999992</v>
      </c>
      <c r="Q18" s="6">
        <v>14.21699999999999</v>
      </c>
      <c r="R18" s="6">
        <f t="shared" si="9"/>
        <v>25.596117324330041</v>
      </c>
    </row>
    <row r="19" spans="1:18" x14ac:dyDescent="0.25">
      <c r="A19" s="9"/>
      <c r="B19" s="10" t="s">
        <v>36</v>
      </c>
      <c r="C19" s="5">
        <v>100</v>
      </c>
      <c r="D19" s="6">
        <v>0</v>
      </c>
      <c r="E19" s="6">
        <v>0</v>
      </c>
      <c r="F19" s="6" t="str">
        <f t="shared" si="5"/>
        <v/>
      </c>
      <c r="G19" s="7">
        <v>0</v>
      </c>
      <c r="H19" s="7">
        <v>0</v>
      </c>
      <c r="I19" s="8" t="str">
        <f t="shared" si="6"/>
        <v/>
      </c>
      <c r="J19" s="6">
        <v>677.70000000000027</v>
      </c>
      <c r="K19" s="6">
        <v>21.478999999999967</v>
      </c>
      <c r="L19" s="6">
        <f t="shared" si="7"/>
        <v>31.551748219190898</v>
      </c>
      <c r="M19" s="7">
        <v>50.550000000000004</v>
      </c>
      <c r="N19" s="7">
        <v>2.7330000000000001</v>
      </c>
      <c r="O19" s="8">
        <f t="shared" si="8"/>
        <v>18.496158068057081</v>
      </c>
      <c r="P19" s="6">
        <v>728.25000000000034</v>
      </c>
      <c r="Q19" s="6">
        <v>24.211999999999957</v>
      </c>
      <c r="R19" s="6">
        <f t="shared" si="9"/>
        <v>30.078060465884754</v>
      </c>
    </row>
    <row r="20" spans="1:18" ht="15.75" thickBot="1" x14ac:dyDescent="0.3">
      <c r="A20" s="26"/>
      <c r="B20" s="12" t="s">
        <v>37</v>
      </c>
      <c r="C20" s="5">
        <v>32</v>
      </c>
      <c r="D20" s="6">
        <v>0</v>
      </c>
      <c r="E20" s="6">
        <v>0</v>
      </c>
      <c r="F20" s="6" t="str">
        <f t="shared" si="5"/>
        <v/>
      </c>
      <c r="G20" s="7">
        <v>0</v>
      </c>
      <c r="H20" s="7">
        <v>0</v>
      </c>
      <c r="I20" s="8" t="str">
        <f t="shared" si="6"/>
        <v/>
      </c>
      <c r="J20" s="6">
        <v>262.46666666666664</v>
      </c>
      <c r="K20" s="6">
        <v>10.009</v>
      </c>
      <c r="L20" s="6">
        <f t="shared" si="7"/>
        <v>26.223065907350048</v>
      </c>
      <c r="M20" s="7">
        <v>0</v>
      </c>
      <c r="N20" s="7">
        <v>0</v>
      </c>
      <c r="O20" s="8" t="str">
        <f t="shared" si="8"/>
        <v/>
      </c>
      <c r="P20" s="6">
        <v>262.46666666666664</v>
      </c>
      <c r="Q20" s="6">
        <v>10.009</v>
      </c>
      <c r="R20" s="6">
        <f t="shared" si="9"/>
        <v>26.223065907350048</v>
      </c>
    </row>
    <row r="21" spans="1:18" s="18" customFormat="1" ht="15.75" thickTop="1" x14ac:dyDescent="0.25">
      <c r="A21" s="13" t="s">
        <v>29</v>
      </c>
      <c r="B21" s="27"/>
      <c r="C21" s="15">
        <f>SUM(C14:C20)</f>
        <v>462</v>
      </c>
      <c r="D21" s="16">
        <f>SUM(D14:D20)</f>
        <v>0</v>
      </c>
      <c r="E21" s="16">
        <f>SUM(E14:E20)</f>
        <v>0</v>
      </c>
      <c r="F21" s="16"/>
      <c r="G21" s="17">
        <f>SUM(G14:G20)</f>
        <v>483.30000000000007</v>
      </c>
      <c r="H21" s="17">
        <f>SUM(H14:H20)</f>
        <v>15.401000000000003</v>
      </c>
      <c r="I21" s="17">
        <f>SUM(I14:I20)</f>
        <v>154.16972243070086</v>
      </c>
      <c r="J21" s="16">
        <f>SUM(J14:J20)</f>
        <v>2229.0500000000002</v>
      </c>
      <c r="K21" s="16">
        <f>SUM(K14:K20)</f>
        <v>84.626999999999967</v>
      </c>
      <c r="L21" s="16">
        <f>SUM(L14:L20)</f>
        <v>178.34370043262751</v>
      </c>
      <c r="M21" s="17">
        <f>SUM(M14:M20)</f>
        <v>178.58333333333334</v>
      </c>
      <c r="N21" s="17">
        <f>SUM(N14:N20)</f>
        <v>10.638999999999999</v>
      </c>
      <c r="O21" s="17">
        <f>SUM(O14:O20)</f>
        <v>93.17335235254852</v>
      </c>
      <c r="P21" s="16">
        <f>SUM(P14:P20)</f>
        <v>2890.9333333333334</v>
      </c>
      <c r="Q21" s="16">
        <f>SUM(Q14:Q20)</f>
        <v>110.66699999999992</v>
      </c>
      <c r="R21" s="16">
        <f>P21/Q21</f>
        <v>26.122812883093747</v>
      </c>
    </row>
    <row r="22" spans="1:18" s="41" customFormat="1" x14ac:dyDescent="0.25">
      <c r="A22" s="18"/>
      <c r="B22" s="18"/>
      <c r="C22" s="20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</row>
    <row r="23" spans="1:18" x14ac:dyDescent="0.25">
      <c r="A23" s="12" t="s">
        <v>38</v>
      </c>
      <c r="B23" s="10" t="s">
        <v>39</v>
      </c>
      <c r="C23" s="22">
        <v>108</v>
      </c>
      <c r="D23" s="23">
        <v>0</v>
      </c>
      <c r="E23" s="23">
        <v>0</v>
      </c>
      <c r="F23" s="23" t="str">
        <f t="shared" ref="F23:F26" si="10">IF(ISERROR(D23/E23),"",D23/E23)</f>
        <v/>
      </c>
      <c r="G23" s="24">
        <v>18.2</v>
      </c>
      <c r="H23" s="24">
        <v>1.2749999999999999</v>
      </c>
      <c r="I23" s="25">
        <f t="shared" ref="I23:I26" si="11">IF(ISERROR(G23/H23),"",G23/H23)</f>
        <v>14.274509803921569</v>
      </c>
      <c r="J23" s="23">
        <v>109.86666666666665</v>
      </c>
      <c r="K23" s="23">
        <v>6.0400000000000018</v>
      </c>
      <c r="L23" s="23">
        <f t="shared" ref="L23:L26" si="12">IF(ISERROR(J23/K23),"",J23/K23)</f>
        <v>18.189845474613676</v>
      </c>
      <c r="M23" s="24">
        <v>160.68333333333328</v>
      </c>
      <c r="N23" s="24">
        <v>12.231</v>
      </c>
      <c r="O23" s="25">
        <f t="shared" ref="O23:O26" si="13">IF(ISERROR(M23/N23),"",M23/N23)</f>
        <v>13.137383152099851</v>
      </c>
      <c r="P23" s="23">
        <v>288.75000000000006</v>
      </c>
      <c r="Q23" s="23">
        <v>19.545999999999999</v>
      </c>
      <c r="R23" s="23">
        <f t="shared" ref="R23:R26" si="14">P23/Q23</f>
        <v>14.772843548552137</v>
      </c>
    </row>
    <row r="24" spans="1:18" x14ac:dyDescent="0.25">
      <c r="A24" s="26"/>
      <c r="B24" s="10" t="s">
        <v>40</v>
      </c>
      <c r="C24" s="22"/>
      <c r="D24" s="23"/>
      <c r="E24" s="23"/>
      <c r="F24" s="23"/>
      <c r="G24" s="24"/>
      <c r="H24" s="24"/>
      <c r="I24" s="25"/>
      <c r="J24" s="23"/>
      <c r="K24" s="23"/>
      <c r="L24" s="23"/>
      <c r="M24" s="24"/>
      <c r="N24" s="24"/>
      <c r="O24" s="25"/>
      <c r="P24" s="23"/>
      <c r="Q24" s="23"/>
      <c r="R24" s="23"/>
    </row>
    <row r="25" spans="1:18" x14ac:dyDescent="0.25">
      <c r="A25" s="9"/>
      <c r="B25" s="10" t="s">
        <v>41</v>
      </c>
      <c r="C25" s="22">
        <v>116</v>
      </c>
      <c r="D25" s="6">
        <v>4.5999999999999996</v>
      </c>
      <c r="E25" s="6">
        <v>0</v>
      </c>
      <c r="F25" s="6" t="str">
        <f t="shared" si="10"/>
        <v/>
      </c>
      <c r="G25" s="7">
        <v>0</v>
      </c>
      <c r="H25" s="7">
        <v>0</v>
      </c>
      <c r="I25" s="8" t="str">
        <f t="shared" si="11"/>
        <v/>
      </c>
      <c r="J25" s="6">
        <v>234.46666666666664</v>
      </c>
      <c r="K25" s="6">
        <v>12.480000000000002</v>
      </c>
      <c r="L25" s="6">
        <f t="shared" si="12"/>
        <v>18.787393162393158</v>
      </c>
      <c r="M25" s="7">
        <v>63.81666666666667</v>
      </c>
      <c r="N25" s="7">
        <v>5.7300000000000022</v>
      </c>
      <c r="O25" s="8">
        <f t="shared" si="13"/>
        <v>11.137289121582311</v>
      </c>
      <c r="P25" s="6">
        <v>302.88333333333338</v>
      </c>
      <c r="Q25" s="6">
        <v>18.21</v>
      </c>
      <c r="R25" s="6">
        <f t="shared" si="14"/>
        <v>16.632802489474649</v>
      </c>
    </row>
    <row r="26" spans="1:18" ht="15.75" thickBot="1" x14ac:dyDescent="0.3">
      <c r="A26" s="26"/>
      <c r="B26" s="12" t="s">
        <v>42</v>
      </c>
      <c r="C26" s="28">
        <v>207</v>
      </c>
      <c r="D26" s="6">
        <v>0</v>
      </c>
      <c r="E26" s="6">
        <v>0</v>
      </c>
      <c r="F26" s="6" t="str">
        <f t="shared" si="10"/>
        <v/>
      </c>
      <c r="G26" s="7">
        <v>44.2</v>
      </c>
      <c r="H26" s="7">
        <v>1</v>
      </c>
      <c r="I26" s="8">
        <f t="shared" si="11"/>
        <v>44.2</v>
      </c>
      <c r="J26" s="6">
        <v>328.06666666666666</v>
      </c>
      <c r="K26" s="6">
        <v>12.250999999999994</v>
      </c>
      <c r="L26" s="6">
        <f t="shared" si="12"/>
        <v>26.778766359208785</v>
      </c>
      <c r="M26" s="7">
        <v>350.01666666666671</v>
      </c>
      <c r="N26" s="7">
        <v>25.018999999999995</v>
      </c>
      <c r="O26" s="8">
        <f t="shared" si="13"/>
        <v>13.990034240643782</v>
      </c>
      <c r="P26" s="6">
        <v>722.28333333333353</v>
      </c>
      <c r="Q26" s="6">
        <v>38.270000000000024</v>
      </c>
      <c r="R26" s="6">
        <f t="shared" si="14"/>
        <v>18.873355979444291</v>
      </c>
    </row>
    <row r="27" spans="1:18" s="18" customFormat="1" ht="15.75" thickTop="1" x14ac:dyDescent="0.25">
      <c r="A27" s="13" t="s">
        <v>29</v>
      </c>
      <c r="B27" s="27"/>
      <c r="C27" s="15"/>
      <c r="D27" s="16"/>
      <c r="E27" s="16"/>
      <c r="F27" s="16"/>
      <c r="G27" s="17"/>
      <c r="H27" s="17"/>
      <c r="I27" s="17"/>
      <c r="J27" s="16"/>
      <c r="K27" s="16"/>
      <c r="L27" s="16"/>
      <c r="M27" s="17"/>
      <c r="N27" s="17"/>
      <c r="O27" s="17"/>
      <c r="P27" s="16"/>
      <c r="Q27" s="16"/>
      <c r="R27" s="16"/>
    </row>
    <row r="28" spans="1:18" s="41" customFormat="1" x14ac:dyDescent="0.25">
      <c r="A28" s="18"/>
      <c r="B28" s="18"/>
      <c r="C28" s="20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</row>
    <row r="29" spans="1:18" x14ac:dyDescent="0.25">
      <c r="A29" s="12" t="s">
        <v>43</v>
      </c>
      <c r="B29" s="10" t="s">
        <v>44</v>
      </c>
      <c r="C29" s="22">
        <v>72</v>
      </c>
      <c r="D29" s="23">
        <v>0</v>
      </c>
      <c r="E29" s="23">
        <v>0</v>
      </c>
      <c r="F29" s="23" t="str">
        <f t="shared" ref="F29:F34" si="15">IF(ISERROR(D29/E29),"",D29/E29)</f>
        <v/>
      </c>
      <c r="G29" s="24">
        <v>49.300000000000011</v>
      </c>
      <c r="H29" s="24">
        <v>2.9879999999999995</v>
      </c>
      <c r="I29" s="25">
        <f t="shared" ref="I29:I34" si="16">IF(ISERROR(G29/H29),"",G29/H29)</f>
        <v>16.49933065595717</v>
      </c>
      <c r="J29" s="23">
        <v>125.9666666666667</v>
      </c>
      <c r="K29" s="23">
        <v>9.0810000000000031</v>
      </c>
      <c r="L29" s="23">
        <f t="shared" ref="L29:L34" si="17">IF(ISERROR(J29/K29),"",J29/K29)</f>
        <v>13.871453217340234</v>
      </c>
      <c r="M29" s="24">
        <v>19.983333333333331</v>
      </c>
      <c r="N29" s="24">
        <v>1.5170000000000001</v>
      </c>
      <c r="O29" s="25">
        <f t="shared" ref="O29:O34" si="18">IF(ISERROR(M29/N29),"",M29/N29)</f>
        <v>13.17292902658756</v>
      </c>
      <c r="P29" s="23">
        <v>195.25000000000003</v>
      </c>
      <c r="Q29" s="23">
        <v>13.586000000000004</v>
      </c>
      <c r="R29" s="23">
        <f t="shared" ref="R29:R34" si="19">P29/Q29</f>
        <v>14.371411747387015</v>
      </c>
    </row>
    <row r="30" spans="1:18" x14ac:dyDescent="0.25">
      <c r="A30" s="9"/>
      <c r="B30" s="10" t="s">
        <v>45</v>
      </c>
      <c r="C30" s="5">
        <v>119</v>
      </c>
      <c r="D30" s="6">
        <v>0</v>
      </c>
      <c r="E30" s="6">
        <v>0</v>
      </c>
      <c r="F30" s="6" t="str">
        <f t="shared" si="15"/>
        <v/>
      </c>
      <c r="G30" s="7">
        <v>124.44999999999999</v>
      </c>
      <c r="H30" s="7">
        <v>6.2409999999999997</v>
      </c>
      <c r="I30" s="8">
        <f t="shared" si="16"/>
        <v>19.940714629065855</v>
      </c>
      <c r="J30" s="6">
        <v>227.41666666666666</v>
      </c>
      <c r="K30" s="6">
        <v>10.529000000000003</v>
      </c>
      <c r="L30" s="6">
        <f t="shared" si="17"/>
        <v>21.599075569063213</v>
      </c>
      <c r="M30" s="7">
        <v>37.449999999999996</v>
      </c>
      <c r="N30" s="7">
        <v>2.9619999999999989</v>
      </c>
      <c r="O30" s="8">
        <f t="shared" si="18"/>
        <v>12.643484132343016</v>
      </c>
      <c r="P30" s="6">
        <v>389.31666666666672</v>
      </c>
      <c r="Q30" s="6">
        <v>19.731999999999978</v>
      </c>
      <c r="R30" s="6">
        <f t="shared" si="19"/>
        <v>19.73021825799043</v>
      </c>
    </row>
    <row r="31" spans="1:18" x14ac:dyDescent="0.25">
      <c r="A31" s="9"/>
      <c r="B31" s="10" t="s">
        <v>46</v>
      </c>
      <c r="C31" s="5">
        <v>79</v>
      </c>
      <c r="D31" s="6">
        <v>0</v>
      </c>
      <c r="E31" s="6">
        <v>0</v>
      </c>
      <c r="F31" s="6" t="str">
        <f t="shared" si="15"/>
        <v/>
      </c>
      <c r="G31" s="7">
        <v>41.983333333333341</v>
      </c>
      <c r="H31" s="7">
        <v>2.2829999999999995</v>
      </c>
      <c r="I31" s="8">
        <f t="shared" si="16"/>
        <v>18.389545919112287</v>
      </c>
      <c r="J31" s="6">
        <v>169.95</v>
      </c>
      <c r="K31" s="6">
        <v>8.2480000000000011</v>
      </c>
      <c r="L31" s="6">
        <f t="shared" si="17"/>
        <v>20.604995150339473</v>
      </c>
      <c r="M31" s="7">
        <v>54.4</v>
      </c>
      <c r="N31" s="7">
        <v>4.5549999999999988</v>
      </c>
      <c r="O31" s="8">
        <f t="shared" si="18"/>
        <v>11.942919868276622</v>
      </c>
      <c r="P31" s="6">
        <v>266.33333333333331</v>
      </c>
      <c r="Q31" s="6">
        <v>15.085999999999999</v>
      </c>
      <c r="R31" s="6">
        <f t="shared" si="19"/>
        <v>17.654337354721818</v>
      </c>
    </row>
    <row r="32" spans="1:18" x14ac:dyDescent="0.25">
      <c r="A32" s="9"/>
      <c r="B32" s="10" t="s">
        <v>47</v>
      </c>
      <c r="C32" s="5">
        <v>33</v>
      </c>
      <c r="D32" s="6">
        <v>0</v>
      </c>
      <c r="E32" s="6">
        <v>0</v>
      </c>
      <c r="F32" s="6" t="str">
        <f t="shared" si="15"/>
        <v/>
      </c>
      <c r="G32" s="7">
        <v>74.34999999999998</v>
      </c>
      <c r="H32" s="7">
        <v>2.9530000000000003</v>
      </c>
      <c r="I32" s="8">
        <f t="shared" si="16"/>
        <v>25.177785303081603</v>
      </c>
      <c r="J32" s="6">
        <v>0</v>
      </c>
      <c r="K32" s="6">
        <v>0</v>
      </c>
      <c r="L32" s="6" t="str">
        <f t="shared" si="17"/>
        <v/>
      </c>
      <c r="M32" s="7">
        <v>0</v>
      </c>
      <c r="N32" s="7">
        <v>0</v>
      </c>
      <c r="O32" s="8" t="str">
        <f t="shared" si="18"/>
        <v/>
      </c>
      <c r="P32" s="6">
        <v>74.34999999999998</v>
      </c>
      <c r="Q32" s="6">
        <v>2.9530000000000003</v>
      </c>
      <c r="R32" s="6">
        <f t="shared" si="19"/>
        <v>25.177785303081603</v>
      </c>
    </row>
    <row r="33" spans="1:18" x14ac:dyDescent="0.25">
      <c r="A33" s="9"/>
      <c r="B33" s="10" t="s">
        <v>48</v>
      </c>
      <c r="C33" s="5">
        <v>78</v>
      </c>
      <c r="D33" s="6">
        <v>0</v>
      </c>
      <c r="E33" s="6">
        <v>0</v>
      </c>
      <c r="F33" s="6" t="str">
        <f t="shared" si="15"/>
        <v/>
      </c>
      <c r="G33" s="7">
        <v>84.533333333333331</v>
      </c>
      <c r="H33" s="7">
        <v>3.0070000000000001</v>
      </c>
      <c r="I33" s="8">
        <f t="shared" si="16"/>
        <v>28.112182684846466</v>
      </c>
      <c r="J33" s="6">
        <v>265.98333333333335</v>
      </c>
      <c r="K33" s="6">
        <v>13.25799999999999</v>
      </c>
      <c r="L33" s="6">
        <f t="shared" si="17"/>
        <v>20.062100869915035</v>
      </c>
      <c r="M33" s="7">
        <v>24.8</v>
      </c>
      <c r="N33" s="7">
        <v>2.456</v>
      </c>
      <c r="O33" s="8">
        <f t="shared" si="18"/>
        <v>10.097719869706841</v>
      </c>
      <c r="P33" s="6">
        <v>375.31666666666649</v>
      </c>
      <c r="Q33" s="6">
        <v>18.720999999999993</v>
      </c>
      <c r="R33" s="6">
        <f t="shared" si="19"/>
        <v>20.047896301835728</v>
      </c>
    </row>
    <row r="34" spans="1:18" ht="15.75" thickBot="1" x14ac:dyDescent="0.3">
      <c r="A34" s="26"/>
      <c r="B34" s="12" t="s">
        <v>49</v>
      </c>
      <c r="C34" s="5">
        <v>70</v>
      </c>
      <c r="D34" s="6">
        <v>0</v>
      </c>
      <c r="E34" s="6">
        <v>0</v>
      </c>
      <c r="F34" s="6" t="str">
        <f t="shared" si="15"/>
        <v/>
      </c>
      <c r="G34" s="7">
        <v>41.05</v>
      </c>
      <c r="H34" s="7">
        <v>3.0780000000000007</v>
      </c>
      <c r="I34" s="8">
        <f t="shared" si="16"/>
        <v>13.336582196231316</v>
      </c>
      <c r="J34" s="6">
        <v>137.15</v>
      </c>
      <c r="K34" s="6">
        <v>8.386000000000001</v>
      </c>
      <c r="L34" s="6">
        <f t="shared" si="17"/>
        <v>16.35463868352015</v>
      </c>
      <c r="M34" s="7">
        <v>30.5</v>
      </c>
      <c r="N34" s="7">
        <v>1.7590000000000001</v>
      </c>
      <c r="O34" s="8">
        <f t="shared" si="18"/>
        <v>17.33939738487777</v>
      </c>
      <c r="P34" s="6">
        <v>208.69999999999996</v>
      </c>
      <c r="Q34" s="6">
        <v>13.222999999999999</v>
      </c>
      <c r="R34" s="6">
        <f t="shared" si="19"/>
        <v>15.7831051954927</v>
      </c>
    </row>
    <row r="35" spans="1:18" s="18" customFormat="1" ht="15.75" thickTop="1" x14ac:dyDescent="0.25">
      <c r="A35" s="29" t="s">
        <v>29</v>
      </c>
      <c r="B35" s="27"/>
      <c r="C35" s="15"/>
      <c r="D35" s="16"/>
      <c r="E35" s="16"/>
      <c r="F35" s="16"/>
      <c r="G35" s="17"/>
      <c r="H35" s="17"/>
      <c r="I35" s="17"/>
      <c r="J35" s="16"/>
      <c r="K35" s="16"/>
      <c r="L35" s="16"/>
      <c r="M35" s="17"/>
      <c r="N35" s="17"/>
      <c r="O35" s="17"/>
      <c r="P35" s="16"/>
      <c r="Q35" s="16"/>
      <c r="R35" s="16"/>
    </row>
    <row r="36" spans="1:18" s="41" customFormat="1" x14ac:dyDescent="0.25">
      <c r="A36" s="18"/>
      <c r="B36" s="18"/>
      <c r="C36" s="20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</row>
    <row r="37" spans="1:18" x14ac:dyDescent="0.25">
      <c r="A37" s="12" t="s">
        <v>50</v>
      </c>
      <c r="B37" s="10" t="s">
        <v>51</v>
      </c>
      <c r="C37" s="22">
        <v>77</v>
      </c>
      <c r="D37" s="23">
        <v>0</v>
      </c>
      <c r="E37" s="23">
        <v>0</v>
      </c>
      <c r="F37" s="23" t="str">
        <f t="shared" ref="F37:F44" si="20">IF(ISERROR(D37/E37),"",D37/E37)</f>
        <v/>
      </c>
      <c r="G37" s="24">
        <v>184.24999999999994</v>
      </c>
      <c r="H37" s="24">
        <v>4.8610000000000007</v>
      </c>
      <c r="I37" s="25">
        <f t="shared" ref="I37:I44" si="21">IF(ISERROR(G37/H37),"",G37/H37)</f>
        <v>37.903723513680298</v>
      </c>
      <c r="J37" s="23">
        <v>350.2999999999999</v>
      </c>
      <c r="K37" s="23">
        <v>10.037000000000001</v>
      </c>
      <c r="L37" s="23">
        <f t="shared" ref="L37:L44" si="22">IF(ISERROR(J37/K37),"",J37/K37)</f>
        <v>34.900866792866381</v>
      </c>
      <c r="M37" s="24">
        <v>11.600000000000001</v>
      </c>
      <c r="N37" s="24">
        <v>1.3</v>
      </c>
      <c r="O37" s="25">
        <f t="shared" ref="O37:O44" si="23">IF(ISERROR(M37/N37),"",M37/N37)</f>
        <v>8.9230769230769234</v>
      </c>
      <c r="P37" s="23">
        <v>546.1500000000002</v>
      </c>
      <c r="Q37" s="23">
        <v>16.19799999999999</v>
      </c>
      <c r="R37" s="23">
        <f t="shared" ref="R37:R44" si="24">P37/Q37</f>
        <v>33.71712557105819</v>
      </c>
    </row>
    <row r="38" spans="1:18" x14ac:dyDescent="0.25">
      <c r="A38" s="9"/>
      <c r="B38" s="10" t="s">
        <v>52</v>
      </c>
      <c r="C38" s="5">
        <v>75</v>
      </c>
      <c r="D38" s="6">
        <v>0</v>
      </c>
      <c r="E38" s="6">
        <v>0</v>
      </c>
      <c r="F38" s="6" t="str">
        <f t="shared" si="20"/>
        <v/>
      </c>
      <c r="G38" s="7">
        <v>85.05</v>
      </c>
      <c r="H38" s="7">
        <v>2.5339999999999998</v>
      </c>
      <c r="I38" s="8">
        <f t="shared" si="21"/>
        <v>33.563535911602209</v>
      </c>
      <c r="J38" s="6">
        <v>299.74999999999994</v>
      </c>
      <c r="K38" s="6">
        <v>8.9819999999999993</v>
      </c>
      <c r="L38" s="6">
        <f t="shared" si="22"/>
        <v>33.372300155867286</v>
      </c>
      <c r="M38" s="7">
        <v>39.500000000000007</v>
      </c>
      <c r="N38" s="7">
        <v>3.5669999999999997</v>
      </c>
      <c r="O38" s="8">
        <f t="shared" si="23"/>
        <v>11.073731426969445</v>
      </c>
      <c r="P38" s="6">
        <v>424.30000000000007</v>
      </c>
      <c r="Q38" s="6">
        <v>15.083000000000002</v>
      </c>
      <c r="R38" s="6">
        <f t="shared" si="24"/>
        <v>28.131008420075581</v>
      </c>
    </row>
    <row r="39" spans="1:18" x14ac:dyDescent="0.25">
      <c r="A39" s="9"/>
      <c r="B39" s="10" t="s">
        <v>53</v>
      </c>
      <c r="C39" s="5">
        <v>52</v>
      </c>
      <c r="D39" s="6">
        <v>0</v>
      </c>
      <c r="E39" s="6">
        <v>0</v>
      </c>
      <c r="F39" s="6" t="str">
        <f t="shared" si="20"/>
        <v/>
      </c>
      <c r="G39" s="7">
        <v>132</v>
      </c>
      <c r="H39" s="7">
        <v>2.5500000000000003</v>
      </c>
      <c r="I39" s="8">
        <f t="shared" si="21"/>
        <v>51.764705882352935</v>
      </c>
      <c r="J39" s="6">
        <v>193</v>
      </c>
      <c r="K39" s="6">
        <v>6.0590000000000002</v>
      </c>
      <c r="L39" s="6">
        <f t="shared" si="22"/>
        <v>31.853441161907906</v>
      </c>
      <c r="M39" s="7">
        <v>24.083333333333332</v>
      </c>
      <c r="N39" s="7">
        <v>2.512</v>
      </c>
      <c r="O39" s="8">
        <f t="shared" si="23"/>
        <v>9.5873142250530776</v>
      </c>
      <c r="P39" s="6">
        <v>349.08333333333331</v>
      </c>
      <c r="Q39" s="6">
        <v>11.121</v>
      </c>
      <c r="R39" s="6">
        <f t="shared" si="24"/>
        <v>31.389563288673077</v>
      </c>
    </row>
    <row r="40" spans="1:18" x14ac:dyDescent="0.25">
      <c r="A40" s="9"/>
      <c r="B40" s="10" t="s">
        <v>54</v>
      </c>
      <c r="C40" s="5">
        <v>14</v>
      </c>
      <c r="D40" s="6">
        <v>0</v>
      </c>
      <c r="E40" s="6">
        <v>0</v>
      </c>
      <c r="F40" s="6" t="str">
        <f t="shared" si="20"/>
        <v/>
      </c>
      <c r="G40" s="7">
        <v>31.400000000000002</v>
      </c>
      <c r="H40" s="7">
        <v>1</v>
      </c>
      <c r="I40" s="8">
        <f t="shared" si="21"/>
        <v>31.400000000000002</v>
      </c>
      <c r="J40" s="6">
        <v>23.43333333333333</v>
      </c>
      <c r="K40" s="6">
        <v>1.2740000000000002</v>
      </c>
      <c r="L40" s="6">
        <f t="shared" si="22"/>
        <v>18.3935112506541</v>
      </c>
      <c r="M40" s="7">
        <v>0</v>
      </c>
      <c r="N40" s="7">
        <v>0</v>
      </c>
      <c r="O40" s="8" t="str">
        <f t="shared" si="23"/>
        <v/>
      </c>
      <c r="P40" s="6">
        <v>54.833333333333329</v>
      </c>
      <c r="Q40" s="6">
        <v>2.274</v>
      </c>
      <c r="R40" s="6">
        <f t="shared" si="24"/>
        <v>24.113163295221341</v>
      </c>
    </row>
    <row r="41" spans="1:18" x14ac:dyDescent="0.25">
      <c r="A41" s="9"/>
      <c r="B41" s="10" t="s">
        <v>55</v>
      </c>
      <c r="C41" s="5">
        <v>362</v>
      </c>
      <c r="D41" s="6">
        <v>0</v>
      </c>
      <c r="E41" s="6">
        <v>0</v>
      </c>
      <c r="F41" s="6" t="str">
        <f t="shared" si="20"/>
        <v/>
      </c>
      <c r="G41" s="7">
        <v>270.98333333333341</v>
      </c>
      <c r="H41" s="7">
        <v>10.570999999999994</v>
      </c>
      <c r="I41" s="8">
        <f t="shared" si="21"/>
        <v>25.634597799009889</v>
      </c>
      <c r="J41" s="6">
        <v>851.61666666666656</v>
      </c>
      <c r="K41" s="6">
        <v>39.102999999999987</v>
      </c>
      <c r="L41" s="6">
        <f t="shared" si="22"/>
        <v>21.778806400190952</v>
      </c>
      <c r="M41" s="7">
        <v>29.533333333333335</v>
      </c>
      <c r="N41" s="7">
        <v>2.6949999999999998</v>
      </c>
      <c r="O41" s="8">
        <f t="shared" si="23"/>
        <v>10.958565244279532</v>
      </c>
      <c r="P41" s="6">
        <v>1152.1333333333337</v>
      </c>
      <c r="Q41" s="6">
        <v>52.369000000000064</v>
      </c>
      <c r="R41" s="6">
        <f t="shared" si="24"/>
        <v>22.000292794082991</v>
      </c>
    </row>
    <row r="42" spans="1:18" x14ac:dyDescent="0.25">
      <c r="A42" s="9"/>
      <c r="B42" s="10" t="s">
        <v>56</v>
      </c>
      <c r="C42" s="5">
        <v>101</v>
      </c>
      <c r="D42" s="6">
        <v>0</v>
      </c>
      <c r="E42" s="6">
        <v>0</v>
      </c>
      <c r="F42" s="6" t="str">
        <f t="shared" si="20"/>
        <v/>
      </c>
      <c r="G42" s="7">
        <v>38.000000000000007</v>
      </c>
      <c r="H42" s="7">
        <v>3.198</v>
      </c>
      <c r="I42" s="8">
        <f t="shared" si="21"/>
        <v>11.88242651657286</v>
      </c>
      <c r="J42" s="6">
        <v>123.06666666666665</v>
      </c>
      <c r="K42" s="6">
        <v>10.715999999999998</v>
      </c>
      <c r="L42" s="6">
        <f t="shared" si="22"/>
        <v>11.484384720666917</v>
      </c>
      <c r="M42" s="7">
        <v>148.05000000000004</v>
      </c>
      <c r="N42" s="7">
        <v>9.8840000000000057</v>
      </c>
      <c r="O42" s="8">
        <f t="shared" si="23"/>
        <v>14.978753541076482</v>
      </c>
      <c r="P42" s="6">
        <v>309.11666666666673</v>
      </c>
      <c r="Q42" s="6">
        <v>23.797999999999998</v>
      </c>
      <c r="R42" s="6">
        <f t="shared" si="24"/>
        <v>12.989186766394939</v>
      </c>
    </row>
    <row r="43" spans="1:18" x14ac:dyDescent="0.25">
      <c r="A43" s="9"/>
      <c r="B43" s="10" t="s">
        <v>57</v>
      </c>
      <c r="C43" s="5">
        <v>51</v>
      </c>
      <c r="D43" s="6">
        <v>0</v>
      </c>
      <c r="E43" s="6">
        <v>0</v>
      </c>
      <c r="F43" s="6" t="str">
        <f t="shared" si="20"/>
        <v/>
      </c>
      <c r="G43" s="7">
        <v>22</v>
      </c>
      <c r="H43" s="7">
        <v>0.60000000000000009</v>
      </c>
      <c r="I43" s="8">
        <f t="shared" si="21"/>
        <v>36.666666666666664</v>
      </c>
      <c r="J43" s="6">
        <v>353.20000000000005</v>
      </c>
      <c r="K43" s="6">
        <v>10.515000000000002</v>
      </c>
      <c r="L43" s="6">
        <f t="shared" si="22"/>
        <v>33.590109367570136</v>
      </c>
      <c r="M43" s="7">
        <v>0</v>
      </c>
      <c r="N43" s="7">
        <v>0</v>
      </c>
      <c r="O43" s="8" t="str">
        <f t="shared" si="23"/>
        <v/>
      </c>
      <c r="P43" s="6">
        <v>375.20000000000005</v>
      </c>
      <c r="Q43" s="6">
        <v>11.115</v>
      </c>
      <c r="R43" s="6">
        <f t="shared" si="24"/>
        <v>33.756185335132706</v>
      </c>
    </row>
    <row r="44" spans="1:18" ht="15.75" thickBot="1" x14ac:dyDescent="0.3">
      <c r="A44" s="26"/>
      <c r="B44" s="12" t="s">
        <v>58</v>
      </c>
      <c r="C44" s="5">
        <v>128</v>
      </c>
      <c r="D44" s="6">
        <v>0</v>
      </c>
      <c r="E44" s="6">
        <v>0</v>
      </c>
      <c r="F44" s="6" t="str">
        <f t="shared" si="20"/>
        <v/>
      </c>
      <c r="G44" s="7">
        <v>0</v>
      </c>
      <c r="H44" s="7">
        <v>0</v>
      </c>
      <c r="I44" s="8" t="str">
        <f t="shared" si="21"/>
        <v/>
      </c>
      <c r="J44" s="6">
        <v>376.33333333333337</v>
      </c>
      <c r="K44" s="6">
        <v>15.267999999999994</v>
      </c>
      <c r="L44" s="6">
        <f t="shared" si="22"/>
        <v>24.648502314208379</v>
      </c>
      <c r="M44" s="7">
        <v>310</v>
      </c>
      <c r="N44" s="7">
        <v>13.550999999999998</v>
      </c>
      <c r="O44" s="8">
        <f t="shared" si="23"/>
        <v>22.876540476717587</v>
      </c>
      <c r="P44" s="6">
        <v>686.33333333333337</v>
      </c>
      <c r="Q44" s="6">
        <v>28.818999999999978</v>
      </c>
      <c r="R44" s="6">
        <f t="shared" si="24"/>
        <v>23.815307031240984</v>
      </c>
    </row>
    <row r="45" spans="1:18" s="18" customFormat="1" ht="15.75" thickTop="1" x14ac:dyDescent="0.25">
      <c r="A45" s="13" t="s">
        <v>29</v>
      </c>
      <c r="B45" s="27"/>
      <c r="C45" s="15">
        <f>SUM(C37:C44)</f>
        <v>860</v>
      </c>
      <c r="D45" s="16">
        <f>SUM(D37:D44)</f>
        <v>0</v>
      </c>
      <c r="E45" s="16">
        <f>SUM(E37:E44)</f>
        <v>0</v>
      </c>
      <c r="F45" s="16"/>
      <c r="G45" s="17">
        <f>SUM(G37:G44)</f>
        <v>763.68333333333339</v>
      </c>
      <c r="H45" s="17">
        <f>SUM(H37:H44)</f>
        <v>25.313999999999997</v>
      </c>
      <c r="I45" s="17">
        <f>SUM(I37:I44)</f>
        <v>228.81565628988486</v>
      </c>
      <c r="J45" s="16">
        <f>SUM(J37:J44)</f>
        <v>2570.6999999999998</v>
      </c>
      <c r="K45" s="16">
        <f>SUM(K37:K44)</f>
        <v>101.95399999999998</v>
      </c>
      <c r="L45" s="16">
        <f>SUM(L37:L44)</f>
        <v>210.02192216393206</v>
      </c>
      <c r="M45" s="17">
        <f>SUM(M37:M44)</f>
        <v>562.76666666666665</v>
      </c>
      <c r="N45" s="17">
        <f>SUM(N37:N44)</f>
        <v>33.509</v>
      </c>
      <c r="O45" s="17">
        <f>SUM(O37:O44)</f>
        <v>78.397981837173035</v>
      </c>
      <c r="P45" s="16">
        <f>SUM(P37:P44)</f>
        <v>3897.150000000001</v>
      </c>
      <c r="Q45" s="16">
        <f>SUM(Q37:Q44)</f>
        <v>160.77700000000004</v>
      </c>
      <c r="R45" s="16">
        <f>P45/Q45</f>
        <v>24.239474551708266</v>
      </c>
    </row>
    <row r="46" spans="1:18" s="41" customFormat="1" x14ac:dyDescent="0.25">
      <c r="A46" s="18"/>
      <c r="B46" s="18"/>
      <c r="C46" s="20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</row>
    <row r="47" spans="1:18" x14ac:dyDescent="0.25">
      <c r="A47" s="12" t="s">
        <v>59</v>
      </c>
      <c r="B47" s="10" t="s">
        <v>60</v>
      </c>
      <c r="C47" s="22">
        <v>128</v>
      </c>
      <c r="D47" s="23">
        <v>0</v>
      </c>
      <c r="E47" s="23">
        <v>0</v>
      </c>
      <c r="F47" s="23" t="str">
        <f t="shared" ref="F47:F60" si="25">IF(ISERROR(D47/E47),"",D47/E47)</f>
        <v/>
      </c>
      <c r="G47" s="24">
        <v>157.60000000000005</v>
      </c>
      <c r="H47" s="24">
        <v>5.4490000000000016</v>
      </c>
      <c r="I47" s="25">
        <f t="shared" ref="I47:I60" si="26">IF(ISERROR(G47/H47),"",G47/H47)</f>
        <v>28.922738117085704</v>
      </c>
      <c r="J47" s="23">
        <v>236.21666666666655</v>
      </c>
      <c r="K47" s="23">
        <v>9.2490000000000023</v>
      </c>
      <c r="L47" s="23">
        <f t="shared" ref="L47:L60" si="27">IF(ISERROR(J47/K47),"",J47/K47)</f>
        <v>25.53969798536777</v>
      </c>
      <c r="M47" s="24">
        <v>16.416666666666668</v>
      </c>
      <c r="N47" s="24">
        <v>2.2610000000000001</v>
      </c>
      <c r="O47" s="25">
        <f t="shared" ref="O47:O60" si="28">IF(ISERROR(M47/N47),"",M47/N47)</f>
        <v>7.2607990564646911</v>
      </c>
      <c r="P47" s="23">
        <v>410.23333333333335</v>
      </c>
      <c r="Q47" s="23">
        <v>16.958999999999996</v>
      </c>
      <c r="R47" s="23">
        <f t="shared" ref="R47:R60" si="29">P47/Q47</f>
        <v>24.189712443736862</v>
      </c>
    </row>
    <row r="48" spans="1:18" x14ac:dyDescent="0.25">
      <c r="A48" s="9"/>
      <c r="B48" s="10" t="s">
        <v>61</v>
      </c>
      <c r="C48" s="5">
        <v>279</v>
      </c>
      <c r="D48" s="6">
        <v>0</v>
      </c>
      <c r="E48" s="6">
        <v>0</v>
      </c>
      <c r="F48" s="6" t="str">
        <f t="shared" si="25"/>
        <v/>
      </c>
      <c r="G48" s="7">
        <v>570.08333333333371</v>
      </c>
      <c r="H48" s="7">
        <v>18.749999999999986</v>
      </c>
      <c r="I48" s="8">
        <f t="shared" si="26"/>
        <v>30.404444444444486</v>
      </c>
      <c r="J48" s="6">
        <v>289.44333333333333</v>
      </c>
      <c r="K48" s="6">
        <v>16.450999999999997</v>
      </c>
      <c r="L48" s="6">
        <f t="shared" si="27"/>
        <v>17.594269851883375</v>
      </c>
      <c r="M48" s="7">
        <v>22.783333333333331</v>
      </c>
      <c r="N48" s="7">
        <v>3.9790000000000001</v>
      </c>
      <c r="O48" s="8">
        <f t="shared" si="28"/>
        <v>5.725894278294378</v>
      </c>
      <c r="P48" s="6">
        <v>882.31000000000097</v>
      </c>
      <c r="Q48" s="6">
        <v>39.180000000000021</v>
      </c>
      <c r="R48" s="6">
        <f t="shared" si="29"/>
        <v>22.519397651863208</v>
      </c>
    </row>
    <row r="49" spans="1:18" x14ac:dyDescent="0.25">
      <c r="A49" s="9"/>
      <c r="B49" s="10" t="s">
        <v>62</v>
      </c>
      <c r="C49" s="5">
        <v>237</v>
      </c>
      <c r="D49" s="6">
        <v>0</v>
      </c>
      <c r="E49" s="6">
        <v>0</v>
      </c>
      <c r="F49" s="6" t="str">
        <f t="shared" si="25"/>
        <v/>
      </c>
      <c r="G49" s="7">
        <v>380.13999999999993</v>
      </c>
      <c r="H49" s="7">
        <v>16.833999999999982</v>
      </c>
      <c r="I49" s="8">
        <f t="shared" si="26"/>
        <v>22.581679933468003</v>
      </c>
      <c r="J49" s="6">
        <v>192.43333333333322</v>
      </c>
      <c r="K49" s="6">
        <v>12.34</v>
      </c>
      <c r="L49" s="6">
        <f t="shared" si="27"/>
        <v>15.594273365748235</v>
      </c>
      <c r="M49" s="7">
        <v>20.833333333333336</v>
      </c>
      <c r="N49" s="7">
        <v>3.2889999999999993</v>
      </c>
      <c r="O49" s="8">
        <f t="shared" si="28"/>
        <v>6.3342454646802491</v>
      </c>
      <c r="P49" s="6">
        <v>593.40666666666709</v>
      </c>
      <c r="Q49" s="6">
        <v>32.462999999999973</v>
      </c>
      <c r="R49" s="6">
        <f t="shared" si="29"/>
        <v>18.279477148343272</v>
      </c>
    </row>
    <row r="50" spans="1:18" x14ac:dyDescent="0.25">
      <c r="A50" s="9"/>
      <c r="B50" s="10" t="s">
        <v>91</v>
      </c>
      <c r="C50" s="5">
        <v>85</v>
      </c>
      <c r="D50" s="6">
        <v>0</v>
      </c>
      <c r="E50" s="6">
        <v>0</v>
      </c>
      <c r="F50" s="6" t="str">
        <f t="shared" si="25"/>
        <v/>
      </c>
      <c r="G50" s="7">
        <v>306.8</v>
      </c>
      <c r="H50" s="7">
        <v>8.7110000000000003</v>
      </c>
      <c r="I50" s="8">
        <f t="shared" si="26"/>
        <v>35.219836987716683</v>
      </c>
      <c r="J50" s="6">
        <v>200.99999999999994</v>
      </c>
      <c r="K50" s="6">
        <v>8.1650000000000027</v>
      </c>
      <c r="L50" s="6">
        <f t="shared" si="27"/>
        <v>24.617268830373529</v>
      </c>
      <c r="M50" s="7">
        <v>2.6666666666666665</v>
      </c>
      <c r="N50" s="7">
        <v>0.372</v>
      </c>
      <c r="O50" s="8">
        <f t="shared" si="28"/>
        <v>7.1684587813620064</v>
      </c>
      <c r="P50" s="6">
        <v>510.46666666666681</v>
      </c>
      <c r="Q50" s="6">
        <v>17.247999999999987</v>
      </c>
      <c r="R50" s="6">
        <f t="shared" si="29"/>
        <v>29.595701917130519</v>
      </c>
    </row>
    <row r="51" spans="1:18" x14ac:dyDescent="0.25">
      <c r="A51" s="9"/>
      <c r="B51" s="10" t="s">
        <v>64</v>
      </c>
      <c r="C51" s="5">
        <v>125</v>
      </c>
      <c r="D51" s="6">
        <v>0</v>
      </c>
      <c r="E51" s="6">
        <v>0</v>
      </c>
      <c r="F51" s="6" t="str">
        <f t="shared" si="25"/>
        <v/>
      </c>
      <c r="G51" s="7">
        <v>237.73333333333338</v>
      </c>
      <c r="H51" s="7">
        <v>9.743999999999998</v>
      </c>
      <c r="I51" s="8">
        <f t="shared" si="26"/>
        <v>24.397920087575269</v>
      </c>
      <c r="J51" s="6">
        <v>122.30000000000003</v>
      </c>
      <c r="K51" s="6">
        <v>6.7090000000000005</v>
      </c>
      <c r="L51" s="6">
        <f t="shared" si="27"/>
        <v>18.229244298703236</v>
      </c>
      <c r="M51" s="7">
        <v>13.233333333333334</v>
      </c>
      <c r="N51" s="7">
        <v>1.9980000000000002</v>
      </c>
      <c r="O51" s="8">
        <f t="shared" si="28"/>
        <v>6.6232899566232897</v>
      </c>
      <c r="P51" s="6">
        <v>373.26666666666677</v>
      </c>
      <c r="Q51" s="6">
        <v>18.450999999999986</v>
      </c>
      <c r="R51" s="6">
        <f t="shared" si="29"/>
        <v>20.23015916029847</v>
      </c>
    </row>
    <row r="52" spans="1:18" x14ac:dyDescent="0.25">
      <c r="A52" s="9"/>
      <c r="B52" s="10" t="s">
        <v>65</v>
      </c>
      <c r="C52" s="5">
        <v>103</v>
      </c>
      <c r="D52" s="6">
        <v>0</v>
      </c>
      <c r="E52" s="6">
        <v>0</v>
      </c>
      <c r="F52" s="6" t="str">
        <f t="shared" si="25"/>
        <v/>
      </c>
      <c r="G52" s="7">
        <v>341.05000000000007</v>
      </c>
      <c r="H52" s="7">
        <v>8.1110000000000024</v>
      </c>
      <c r="I52" s="8">
        <f t="shared" si="26"/>
        <v>42.047836271729743</v>
      </c>
      <c r="J52" s="6">
        <v>249.55000000000007</v>
      </c>
      <c r="K52" s="6">
        <v>10.677999999999994</v>
      </c>
      <c r="L52" s="6">
        <f t="shared" si="27"/>
        <v>23.370481363551246</v>
      </c>
      <c r="M52" s="7">
        <v>21.7</v>
      </c>
      <c r="N52" s="7">
        <v>3.1729999999999996</v>
      </c>
      <c r="O52" s="8">
        <f t="shared" si="28"/>
        <v>6.8389536716041608</v>
      </c>
      <c r="P52" s="6">
        <v>612.30000000000007</v>
      </c>
      <c r="Q52" s="6">
        <v>21.961999999999986</v>
      </c>
      <c r="R52" s="6">
        <f t="shared" si="29"/>
        <v>27.879974501411549</v>
      </c>
    </row>
    <row r="53" spans="1:18" x14ac:dyDescent="0.25">
      <c r="A53" s="9"/>
      <c r="B53" s="10" t="s">
        <v>66</v>
      </c>
      <c r="C53" s="5">
        <v>28</v>
      </c>
      <c r="D53" s="6">
        <v>0</v>
      </c>
      <c r="E53" s="6">
        <v>0</v>
      </c>
      <c r="F53" s="6" t="str">
        <f t="shared" si="25"/>
        <v/>
      </c>
      <c r="G53" s="7">
        <v>21.6</v>
      </c>
      <c r="H53" s="7">
        <v>0.45200000000000001</v>
      </c>
      <c r="I53" s="8">
        <f t="shared" si="26"/>
        <v>47.787610619469028</v>
      </c>
      <c r="J53" s="6">
        <v>59.65</v>
      </c>
      <c r="K53" s="6">
        <v>2.944</v>
      </c>
      <c r="L53" s="6">
        <f t="shared" si="27"/>
        <v>20.261548913043477</v>
      </c>
      <c r="M53" s="7">
        <v>5</v>
      </c>
      <c r="N53" s="7">
        <v>0.46499999999999997</v>
      </c>
      <c r="O53" s="8">
        <f t="shared" si="28"/>
        <v>10.752688172043012</v>
      </c>
      <c r="P53" s="6">
        <v>86.249999999999986</v>
      </c>
      <c r="Q53" s="6">
        <v>3.8610000000000002</v>
      </c>
      <c r="R53" s="6">
        <f t="shared" si="29"/>
        <v>22.338772338772333</v>
      </c>
    </row>
    <row r="54" spans="1:18" x14ac:dyDescent="0.25">
      <c r="A54" s="9"/>
      <c r="B54" s="10" t="s">
        <v>67</v>
      </c>
      <c r="C54" s="5">
        <v>283</v>
      </c>
      <c r="D54" s="6">
        <v>323.19999999999987</v>
      </c>
      <c r="E54" s="6">
        <v>11.919999999999996</v>
      </c>
      <c r="F54" s="6">
        <f t="shared" si="25"/>
        <v>27.114093959731541</v>
      </c>
      <c r="G54" s="7">
        <v>897.75666666666598</v>
      </c>
      <c r="H54" s="7">
        <v>40.064000000000043</v>
      </c>
      <c r="I54" s="8">
        <f t="shared" si="26"/>
        <v>22.408063764643195</v>
      </c>
      <c r="J54" s="6">
        <v>59.800000000000004</v>
      </c>
      <c r="K54" s="6">
        <v>4.8009999999999993</v>
      </c>
      <c r="L54" s="6">
        <f t="shared" si="27"/>
        <v>12.45573838783587</v>
      </c>
      <c r="M54" s="7">
        <v>15.933333333333334</v>
      </c>
      <c r="N54" s="7">
        <v>1.9489999999999998</v>
      </c>
      <c r="O54" s="8">
        <f t="shared" si="28"/>
        <v>8.1751325466050968</v>
      </c>
      <c r="P54" s="6">
        <v>1296.6900000000003</v>
      </c>
      <c r="Q54" s="6">
        <v>58.734000000000179</v>
      </c>
      <c r="R54" s="6">
        <f t="shared" si="29"/>
        <v>22.07733169884558</v>
      </c>
    </row>
    <row r="55" spans="1:18" x14ac:dyDescent="0.25">
      <c r="A55" s="9"/>
      <c r="B55" s="10" t="s">
        <v>68</v>
      </c>
      <c r="C55" s="5">
        <v>9</v>
      </c>
      <c r="D55" s="6">
        <v>0</v>
      </c>
      <c r="E55" s="6">
        <v>0</v>
      </c>
      <c r="F55" s="6" t="str">
        <f t="shared" si="25"/>
        <v/>
      </c>
      <c r="G55" s="7">
        <v>25.866666666666671</v>
      </c>
      <c r="H55" s="7">
        <v>0.878</v>
      </c>
      <c r="I55" s="8">
        <f t="shared" si="26"/>
        <v>29.460895975702357</v>
      </c>
      <c r="J55" s="6">
        <v>2.8</v>
      </c>
      <c r="K55" s="6">
        <v>0.43099999999999999</v>
      </c>
      <c r="L55" s="6">
        <f t="shared" si="27"/>
        <v>6.4965197215777257</v>
      </c>
      <c r="M55" s="7">
        <v>0</v>
      </c>
      <c r="N55" s="7">
        <v>0</v>
      </c>
      <c r="O55" s="8" t="str">
        <f t="shared" si="28"/>
        <v/>
      </c>
      <c r="P55" s="6">
        <v>28.666666666666671</v>
      </c>
      <c r="Q55" s="6">
        <v>1.3089999999999999</v>
      </c>
      <c r="R55" s="6">
        <f t="shared" si="29"/>
        <v>21.899668958492491</v>
      </c>
    </row>
    <row r="56" spans="1:18" x14ac:dyDescent="0.25">
      <c r="A56" s="9"/>
      <c r="B56" s="10" t="s">
        <v>69</v>
      </c>
      <c r="C56" s="5">
        <v>54</v>
      </c>
      <c r="D56" s="6">
        <v>0</v>
      </c>
      <c r="E56" s="6">
        <v>0</v>
      </c>
      <c r="F56" s="6" t="str">
        <f t="shared" si="25"/>
        <v/>
      </c>
      <c r="G56" s="7">
        <v>125.75</v>
      </c>
      <c r="H56" s="7">
        <v>3.3600000000000008</v>
      </c>
      <c r="I56" s="8">
        <f t="shared" si="26"/>
        <v>37.425595238095227</v>
      </c>
      <c r="J56" s="6">
        <v>108.30000000000003</v>
      </c>
      <c r="K56" s="6">
        <v>4.67</v>
      </c>
      <c r="L56" s="6">
        <f t="shared" si="27"/>
        <v>23.190578158458251</v>
      </c>
      <c r="M56" s="7">
        <v>0</v>
      </c>
      <c r="N56" s="7">
        <v>0</v>
      </c>
      <c r="O56" s="8" t="str">
        <f t="shared" si="28"/>
        <v/>
      </c>
      <c r="P56" s="6">
        <v>234.04999999999993</v>
      </c>
      <c r="Q56" s="6">
        <v>8.0300000000000029</v>
      </c>
      <c r="R56" s="6">
        <f t="shared" si="29"/>
        <v>29.146948941469471</v>
      </c>
    </row>
    <row r="57" spans="1:18" x14ac:dyDescent="0.25">
      <c r="A57" s="9"/>
      <c r="B57" s="10" t="s">
        <v>70</v>
      </c>
      <c r="C57" s="5">
        <v>178</v>
      </c>
      <c r="D57" s="6">
        <v>0</v>
      </c>
      <c r="E57" s="6">
        <v>0</v>
      </c>
      <c r="F57" s="6" t="str">
        <f t="shared" si="25"/>
        <v/>
      </c>
      <c r="G57" s="7">
        <v>375.30666666666627</v>
      </c>
      <c r="H57" s="7">
        <v>18.190999999999981</v>
      </c>
      <c r="I57" s="8">
        <f t="shared" si="26"/>
        <v>20.63144778553497</v>
      </c>
      <c r="J57" s="6">
        <v>25.499999999999996</v>
      </c>
      <c r="K57" s="6">
        <v>2.5130000000000003</v>
      </c>
      <c r="L57" s="6">
        <f t="shared" si="27"/>
        <v>10.147234381217665</v>
      </c>
      <c r="M57" s="7">
        <v>17.566666666666666</v>
      </c>
      <c r="N57" s="7">
        <v>2.1559999999999997</v>
      </c>
      <c r="O57" s="8">
        <f t="shared" si="28"/>
        <v>8.1478045763760054</v>
      </c>
      <c r="P57" s="6">
        <v>418.37333333333288</v>
      </c>
      <c r="Q57" s="6">
        <v>22.859999999999978</v>
      </c>
      <c r="R57" s="6">
        <f t="shared" si="29"/>
        <v>18.301545640128314</v>
      </c>
    </row>
    <row r="58" spans="1:18" x14ac:dyDescent="0.25">
      <c r="A58" s="9"/>
      <c r="B58" s="10" t="s">
        <v>71</v>
      </c>
      <c r="C58" s="5">
        <v>74</v>
      </c>
      <c r="D58" s="6">
        <v>0</v>
      </c>
      <c r="E58" s="6">
        <v>0</v>
      </c>
      <c r="F58" s="6" t="str">
        <f t="shared" si="25"/>
        <v/>
      </c>
      <c r="G58" s="7">
        <v>282.33333333333337</v>
      </c>
      <c r="H58" s="7">
        <v>7.2040000000000024</v>
      </c>
      <c r="I58" s="8">
        <f t="shared" si="26"/>
        <v>39.191190079585411</v>
      </c>
      <c r="J58" s="6">
        <v>167.15000000000003</v>
      </c>
      <c r="K58" s="6">
        <v>6.5060000000000002</v>
      </c>
      <c r="L58" s="6">
        <f t="shared" si="27"/>
        <v>25.691669228404553</v>
      </c>
      <c r="M58" s="7">
        <v>37.666666666666671</v>
      </c>
      <c r="N58" s="7">
        <v>3.0290000000000008</v>
      </c>
      <c r="O58" s="8">
        <f t="shared" si="28"/>
        <v>12.435347199295695</v>
      </c>
      <c r="P58" s="6">
        <v>487.15000000000009</v>
      </c>
      <c r="Q58" s="6">
        <v>16.738999999999994</v>
      </c>
      <c r="R58" s="6">
        <f t="shared" si="29"/>
        <v>29.102694306708901</v>
      </c>
    </row>
    <row r="59" spans="1:18" x14ac:dyDescent="0.25">
      <c r="A59" s="9"/>
      <c r="B59" s="10" t="s">
        <v>72</v>
      </c>
      <c r="C59" s="5">
        <v>151</v>
      </c>
      <c r="D59" s="6">
        <v>0</v>
      </c>
      <c r="E59" s="6">
        <v>0</v>
      </c>
      <c r="F59" s="6" t="str">
        <f t="shared" si="25"/>
        <v/>
      </c>
      <c r="G59" s="7">
        <v>226.85</v>
      </c>
      <c r="H59" s="7">
        <v>5.4420000000000028</v>
      </c>
      <c r="I59" s="8">
        <f t="shared" si="26"/>
        <v>41.685042263873555</v>
      </c>
      <c r="J59" s="6">
        <v>664.08333333333326</v>
      </c>
      <c r="K59" s="6">
        <v>19.70999999999999</v>
      </c>
      <c r="L59" s="6">
        <f t="shared" si="27"/>
        <v>33.692710975816013</v>
      </c>
      <c r="M59" s="7">
        <v>16.25</v>
      </c>
      <c r="N59" s="7">
        <v>2.2810000000000001</v>
      </c>
      <c r="O59" s="8">
        <f t="shared" si="28"/>
        <v>7.1240683910565537</v>
      </c>
      <c r="P59" s="6">
        <v>907.18333333333328</v>
      </c>
      <c r="Q59" s="6">
        <v>27.432999999999989</v>
      </c>
      <c r="R59" s="6">
        <f t="shared" si="29"/>
        <v>33.069053086914799</v>
      </c>
    </row>
    <row r="60" spans="1:18" ht="15.75" thickBot="1" x14ac:dyDescent="0.3">
      <c r="A60" s="26"/>
      <c r="B60" s="12" t="s">
        <v>73</v>
      </c>
      <c r="C60" s="5">
        <v>163</v>
      </c>
      <c r="D60" s="6">
        <v>0</v>
      </c>
      <c r="E60" s="6">
        <v>0</v>
      </c>
      <c r="F60" s="6" t="str">
        <f t="shared" si="25"/>
        <v/>
      </c>
      <c r="G60" s="7">
        <v>155.05000000000001</v>
      </c>
      <c r="H60" s="7">
        <v>4.296000000000002</v>
      </c>
      <c r="I60" s="8">
        <f t="shared" si="26"/>
        <v>36.091713221601474</v>
      </c>
      <c r="J60" s="6">
        <v>759.49999999999966</v>
      </c>
      <c r="K60" s="6">
        <v>25.558999999999955</v>
      </c>
      <c r="L60" s="6">
        <f t="shared" si="27"/>
        <v>29.715560076685357</v>
      </c>
      <c r="M60" s="7">
        <v>21.083333333333336</v>
      </c>
      <c r="N60" s="7">
        <v>2.826000000000001</v>
      </c>
      <c r="O60" s="8">
        <f t="shared" si="28"/>
        <v>7.4604859636706751</v>
      </c>
      <c r="P60" s="6">
        <v>935.63333333333298</v>
      </c>
      <c r="Q60" s="6">
        <v>32.680999999999941</v>
      </c>
      <c r="R60" s="6">
        <f t="shared" si="29"/>
        <v>28.629274909988517</v>
      </c>
    </row>
    <row r="61" spans="1:18" s="18" customFormat="1" ht="15.75" thickTop="1" x14ac:dyDescent="0.25">
      <c r="A61" s="13" t="s">
        <v>29</v>
      </c>
      <c r="B61" s="27"/>
      <c r="C61" s="15">
        <f>SUM(C47:C60)</f>
        <v>1897</v>
      </c>
      <c r="D61" s="16">
        <f>SUM(D47:D60)</f>
        <v>323.19999999999987</v>
      </c>
      <c r="E61" s="16">
        <f>SUM(E47:E60)</f>
        <v>11.919999999999996</v>
      </c>
      <c r="F61" s="16">
        <f>SUM(F47:F60)</f>
        <v>27.114093959731541</v>
      </c>
      <c r="G61" s="17">
        <f>SUM(G47:G60)</f>
        <v>4103.92</v>
      </c>
      <c r="H61" s="17">
        <f>SUM(H47:H60)</f>
        <v>147.48599999999999</v>
      </c>
      <c r="I61" s="17">
        <f>SUM(I47:I60)</f>
        <v>458.25601479052523</v>
      </c>
      <c r="J61" s="16">
        <f>SUM(J47:J60)</f>
        <v>3137.726666666666</v>
      </c>
      <c r="K61" s="16">
        <f>SUM(K47:K60)</f>
        <v>130.72599999999994</v>
      </c>
      <c r="L61" s="16">
        <f>SUM(L47:L60)</f>
        <v>286.5967955386663</v>
      </c>
      <c r="M61" s="17">
        <f>SUM(M47:M60)</f>
        <v>211.13333333333335</v>
      </c>
      <c r="N61" s="17">
        <f>SUM(N47:N60)</f>
        <v>27.777999999999999</v>
      </c>
      <c r="O61" s="17">
        <f>SUM(O47:O60)</f>
        <v>94.047168058075812</v>
      </c>
      <c r="P61" s="16">
        <f>SUM(P47:P60)</f>
        <v>7775.9800000000023</v>
      </c>
      <c r="Q61" s="16">
        <f>SUM(Q47:Q60)</f>
        <v>317.91000000000003</v>
      </c>
      <c r="R61" s="16">
        <f>P61/Q61</f>
        <v>24.459689849328431</v>
      </c>
    </row>
    <row r="62" spans="1:18" s="41" customFormat="1" x14ac:dyDescent="0.25">
      <c r="A62" s="18"/>
      <c r="B62" s="18"/>
      <c r="C62" s="20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</row>
    <row r="63" spans="1:18" x14ac:dyDescent="0.25">
      <c r="A63" s="12" t="s">
        <v>74</v>
      </c>
      <c r="B63" s="10" t="s">
        <v>75</v>
      </c>
      <c r="C63" s="22">
        <v>9</v>
      </c>
      <c r="D63" s="23">
        <v>0</v>
      </c>
      <c r="E63" s="23">
        <v>0</v>
      </c>
      <c r="F63" s="23" t="str">
        <f t="shared" ref="F63:F66" si="30">IF(ISERROR(D63/E63),"",D63/E63)</f>
        <v/>
      </c>
      <c r="G63" s="24">
        <v>0</v>
      </c>
      <c r="H63" s="24">
        <v>0</v>
      </c>
      <c r="I63" s="25" t="str">
        <f t="shared" ref="I63:I66" si="31">IF(ISERROR(G63/H63),"",G63/H63)</f>
        <v/>
      </c>
      <c r="J63" s="23">
        <v>4.0333333333333332</v>
      </c>
      <c r="K63" s="23">
        <v>3.5999999999999996</v>
      </c>
      <c r="L63" s="23">
        <f t="shared" ref="L63:L66" si="32">IF(ISERROR(J63/K63),"",J63/K63)</f>
        <v>1.1203703703703705</v>
      </c>
      <c r="M63" s="24">
        <v>0</v>
      </c>
      <c r="N63" s="24">
        <v>0</v>
      </c>
      <c r="O63" s="25" t="str">
        <f t="shared" ref="O63:O66" si="33">IF(ISERROR(M63/N63),"",M63/N63)</f>
        <v/>
      </c>
      <c r="P63" s="23">
        <v>4.0333333333333332</v>
      </c>
      <c r="Q63" s="23">
        <v>3.5999999999999996</v>
      </c>
      <c r="R63" s="23">
        <f t="shared" ref="R63:R67" si="34">P63/Q63</f>
        <v>1.1203703703703705</v>
      </c>
    </row>
    <row r="64" spans="1:18" x14ac:dyDescent="0.25">
      <c r="A64" s="9"/>
      <c r="B64" s="10" t="s">
        <v>76</v>
      </c>
      <c r="C64" s="5">
        <v>14</v>
      </c>
      <c r="D64" s="6">
        <v>0</v>
      </c>
      <c r="E64" s="6">
        <v>0</v>
      </c>
      <c r="F64" s="6" t="str">
        <f t="shared" si="30"/>
        <v/>
      </c>
      <c r="G64" s="7">
        <v>18.799999999999997</v>
      </c>
      <c r="H64" s="7">
        <v>1.1830000000000001</v>
      </c>
      <c r="I64" s="8">
        <f t="shared" si="31"/>
        <v>15.891800507185119</v>
      </c>
      <c r="J64" s="6">
        <v>18.333333333333336</v>
      </c>
      <c r="K64" s="6">
        <v>1.0799999999999998</v>
      </c>
      <c r="L64" s="6">
        <f t="shared" si="32"/>
        <v>16.975308641975314</v>
      </c>
      <c r="M64" s="7">
        <v>0</v>
      </c>
      <c r="N64" s="7">
        <v>0</v>
      </c>
      <c r="O64" s="8" t="str">
        <f t="shared" si="33"/>
        <v/>
      </c>
      <c r="P64" s="6">
        <v>37.133333333333319</v>
      </c>
      <c r="Q64" s="6">
        <v>2.2629999999999999</v>
      </c>
      <c r="R64" s="6">
        <f t="shared" si="34"/>
        <v>16.408896744734122</v>
      </c>
    </row>
    <row r="65" spans="1:18" x14ac:dyDescent="0.25">
      <c r="A65" s="9"/>
      <c r="B65" s="10" t="s">
        <v>77</v>
      </c>
      <c r="C65" s="5">
        <v>2</v>
      </c>
      <c r="D65" s="6">
        <v>0</v>
      </c>
      <c r="E65" s="6">
        <v>0</v>
      </c>
      <c r="F65" s="6" t="str">
        <f t="shared" si="30"/>
        <v/>
      </c>
      <c r="G65" s="7">
        <v>4</v>
      </c>
      <c r="H65" s="7">
        <v>0.2</v>
      </c>
      <c r="I65" s="8">
        <f t="shared" si="31"/>
        <v>20</v>
      </c>
      <c r="J65" s="6">
        <v>1.2</v>
      </c>
      <c r="K65" s="6">
        <v>0.2</v>
      </c>
      <c r="L65" s="6">
        <f t="shared" si="32"/>
        <v>5.9999999999999991</v>
      </c>
      <c r="M65" s="7">
        <v>0</v>
      </c>
      <c r="N65" s="7">
        <v>0</v>
      </c>
      <c r="O65" s="8" t="str">
        <f t="shared" si="33"/>
        <v/>
      </c>
      <c r="P65" s="6">
        <v>5.2</v>
      </c>
      <c r="Q65" s="6">
        <v>0.4</v>
      </c>
      <c r="R65" s="6">
        <f t="shared" si="34"/>
        <v>13</v>
      </c>
    </row>
    <row r="66" spans="1:18" ht="15.75" thickBot="1" x14ac:dyDescent="0.3">
      <c r="A66" s="26"/>
      <c r="B66" s="12" t="s">
        <v>78</v>
      </c>
      <c r="C66" s="5">
        <v>113</v>
      </c>
      <c r="D66" s="6">
        <v>0</v>
      </c>
      <c r="E66" s="6">
        <v>0</v>
      </c>
      <c r="F66" s="6" t="str">
        <f t="shared" si="30"/>
        <v/>
      </c>
      <c r="G66" s="7">
        <v>15.2</v>
      </c>
      <c r="H66" s="7">
        <v>1.2E-2</v>
      </c>
      <c r="I66" s="8">
        <f t="shared" si="31"/>
        <v>1266.6666666666665</v>
      </c>
      <c r="J66" s="6">
        <v>62.8</v>
      </c>
      <c r="K66" s="6">
        <v>0.52800000000000014</v>
      </c>
      <c r="L66" s="6">
        <f t="shared" si="32"/>
        <v>118.93939393939391</v>
      </c>
      <c r="M66" s="7">
        <v>0.5</v>
      </c>
      <c r="N66" s="7">
        <v>0.08</v>
      </c>
      <c r="O66" s="8">
        <f t="shared" si="33"/>
        <v>6.25</v>
      </c>
      <c r="P66" s="6">
        <v>78.5</v>
      </c>
      <c r="Q66" s="6">
        <v>0.62000000000000011</v>
      </c>
      <c r="R66" s="6">
        <f t="shared" si="34"/>
        <v>126.61290322580643</v>
      </c>
    </row>
    <row r="67" spans="1:18" s="18" customFormat="1" ht="15.75" thickTop="1" x14ac:dyDescent="0.25">
      <c r="A67" s="13" t="s">
        <v>29</v>
      </c>
      <c r="B67" s="27"/>
      <c r="C67" s="15">
        <f>SUM(C63:C66)</f>
        <v>138</v>
      </c>
      <c r="D67" s="16">
        <f>SUM(D63:D66)</f>
        <v>0</v>
      </c>
      <c r="E67" s="16">
        <f>SUM(E63:E66)</f>
        <v>0</v>
      </c>
      <c r="F67" s="16"/>
      <c r="G67" s="17">
        <f>SUM(G63:G66)</f>
        <v>38</v>
      </c>
      <c r="H67" s="17">
        <f>SUM(H63:H66)</f>
        <v>1.395</v>
      </c>
      <c r="I67" s="17">
        <f>SUM(I63:I66)</f>
        <v>1302.5584671738516</v>
      </c>
      <c r="J67" s="16">
        <f>SUM(J63:J66)</f>
        <v>86.36666666666666</v>
      </c>
      <c r="K67" s="16">
        <f>SUM(K63:K66)</f>
        <v>5.4080000000000004</v>
      </c>
      <c r="L67" s="16">
        <f>SUM(L63:L66)</f>
        <v>143.03507295173961</v>
      </c>
      <c r="M67" s="17">
        <f>SUM(M63:M66)</f>
        <v>0.5</v>
      </c>
      <c r="N67" s="17">
        <f>SUM(N63:N66)</f>
        <v>0.08</v>
      </c>
      <c r="O67" s="17">
        <f>SUM(O63:O66)</f>
        <v>6.25</v>
      </c>
      <c r="P67" s="16">
        <f>SUM(P63:P66)</f>
        <v>124.86666666666665</v>
      </c>
      <c r="Q67" s="16">
        <f>SUM(Q63:Q66)</f>
        <v>6.883</v>
      </c>
      <c r="R67" s="16">
        <f t="shared" si="34"/>
        <v>18.141314349363164</v>
      </c>
    </row>
    <row r="68" spans="1:18" ht="15.75" thickBot="1" x14ac:dyDescent="0.3"/>
    <row r="69" spans="1:18" ht="15.75" thickTop="1" x14ac:dyDescent="0.25">
      <c r="A69" s="13" t="s">
        <v>84</v>
      </c>
      <c r="B69" s="27"/>
      <c r="C69" s="15">
        <f>C12+C21+C27+C35+C45+C61+C67</f>
        <v>4478</v>
      </c>
      <c r="D69" s="16">
        <f>D12+D21+D27+D35+D45+D61+D67</f>
        <v>323.19999999999987</v>
      </c>
      <c r="E69" s="16">
        <f>E12+E21+E27+E35+E45+E61+E67</f>
        <v>11.919999999999996</v>
      </c>
      <c r="F69" s="16">
        <f>D69/E69</f>
        <v>27.114093959731541</v>
      </c>
      <c r="G69" s="17">
        <f>G12+G21+G27+G35+G45+G61+G67</f>
        <v>7543.586666666667</v>
      </c>
      <c r="H69" s="17">
        <f>H12+H21+H27+H35+H45+H61+H67</f>
        <v>284.9319999999999</v>
      </c>
      <c r="I69" s="17">
        <f>G69/H69</f>
        <v>26.475041998324755</v>
      </c>
      <c r="J69" s="16">
        <f>J12+J21+J27+J35+J45+J61+J67</f>
        <v>9585.1266666666652</v>
      </c>
      <c r="K69" s="16">
        <f>K12+K21+K27+K35+K45+K61+K67</f>
        <v>409.25399999999991</v>
      </c>
      <c r="L69" s="16">
        <f>J69/K69</f>
        <v>23.420972468605481</v>
      </c>
      <c r="M69" s="17">
        <f>M12+M21+M27+M35+M45+M61+M67</f>
        <v>1083.6500000000001</v>
      </c>
      <c r="N69" s="17">
        <f>N12+N21+N27+N35+N45+N61+N67</f>
        <v>93.146000000000001</v>
      </c>
      <c r="O69" s="17">
        <f>M69/N69</f>
        <v>11.633886586648918</v>
      </c>
      <c r="P69" s="16">
        <f>P12+P21+P27+P35+P45+P61+P67</f>
        <v>18535.563333333335</v>
      </c>
      <c r="Q69" s="16">
        <f>Q12+Q21+Q27+Q35+Q45+Q61+Q67</f>
        <v>799.25199999999995</v>
      </c>
      <c r="R69" s="16">
        <f>P69/Q69</f>
        <v>23.191137880585018</v>
      </c>
    </row>
  </sheetData>
  <pageMargins left="0.45" right="0.45" top="0.5" bottom="0.5" header="0.3" footer="0.3"/>
  <pageSetup scale="78" fitToHeight="2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CY SFR Trend Data</vt:lpstr>
      <vt:lpstr>Summer 16</vt:lpstr>
      <vt:lpstr>Fall 16</vt:lpstr>
      <vt:lpstr>Spring 17</vt:lpstr>
      <vt:lpstr>'Fall 16'!Print_Titles</vt:lpstr>
      <vt:lpstr>'Summer 16'!Print_Titles</vt:lpstr>
    </vt:vector>
  </TitlesOfParts>
  <Company>Cal State L.A.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2017-06-20T20:24:24Z</cp:lastPrinted>
  <dcterms:created xsi:type="dcterms:W3CDTF">2016-12-14T20:14:19Z</dcterms:created>
  <dcterms:modified xsi:type="dcterms:W3CDTF">2017-06-20T20:24:49Z</dcterms:modified>
</cp:coreProperties>
</file>