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050" yWindow="-120" windowWidth="16230" windowHeight="9915" tabRatio="766"/>
  </bookViews>
  <sheets>
    <sheet name="Summer 14" sheetId="20" r:id="rId1"/>
    <sheet name="Fall 14" sheetId="16" r:id="rId2"/>
    <sheet name="Fall 14 (old)" sheetId="9" state="hidden" r:id="rId3"/>
    <sheet name="Sheet3" sheetId="17" state="hidden" r:id="rId4"/>
    <sheet name="Sheet2" sheetId="7" state="hidden" r:id="rId5"/>
    <sheet name="Fall 13" sheetId="1" state="hidden" r:id="rId6"/>
    <sheet name="Sheet1" sheetId="6" state="hidden" r:id="rId7"/>
    <sheet name="Differences_Sheet2 - Sheet1" sheetId="10" state="hidden" r:id="rId8"/>
    <sheet name="Differences_Fall 14 - Fall 13" sheetId="15" state="hidden" r:id="rId9"/>
    <sheet name="Winter 15" sheetId="18" r:id="rId10"/>
    <sheet name="Spring 15" sheetId="19" r:id="rId11"/>
  </sheets>
  <definedNames>
    <definedName name="_xlnm.Print_Titles" localSheetId="8">'Differences_Fall 14 - Fall 13'!$1:$2</definedName>
    <definedName name="_xlnm.Print_Titles" localSheetId="5">'Fall 13'!$1:$2</definedName>
    <definedName name="_xlnm.Print_Titles" localSheetId="1">'Fall 14'!$1:$2</definedName>
    <definedName name="_xlnm.Print_Titles" localSheetId="2">'Fall 14 (old)'!$1:$2</definedName>
  </definedNames>
  <calcPr calcId="145621"/>
</workbook>
</file>

<file path=xl/calcChain.xml><?xml version="1.0" encoding="utf-8"?>
<calcChain xmlns="http://schemas.openxmlformats.org/spreadsheetml/2006/main">
  <c r="M64" i="16" l="1"/>
  <c r="N64" i="16"/>
  <c r="M65" i="16"/>
  <c r="N65" i="16"/>
  <c r="M66" i="16"/>
  <c r="N66" i="16"/>
  <c r="G64" i="16"/>
  <c r="H64" i="16"/>
  <c r="G65" i="16"/>
  <c r="H65" i="16"/>
  <c r="G66" i="16"/>
  <c r="H66" i="16"/>
  <c r="E64" i="16"/>
  <c r="E65" i="16"/>
  <c r="E66" i="16"/>
  <c r="N63" i="16"/>
  <c r="M63" i="16"/>
  <c r="H63" i="16"/>
  <c r="G63" i="16"/>
  <c r="E63" i="16"/>
  <c r="D64" i="16"/>
  <c r="D65" i="16"/>
  <c r="D66" i="16"/>
  <c r="D63" i="16"/>
  <c r="B64" i="16"/>
  <c r="B65" i="16"/>
  <c r="B66" i="16"/>
  <c r="B63" i="16"/>
  <c r="A63" i="16"/>
  <c r="M38" i="16"/>
  <c r="N38" i="16"/>
  <c r="M39" i="16"/>
  <c r="N39" i="16"/>
  <c r="M40" i="16"/>
  <c r="N40" i="16"/>
  <c r="M41" i="16"/>
  <c r="N41" i="16"/>
  <c r="M42" i="16"/>
  <c r="N42" i="16"/>
  <c r="M43" i="16"/>
  <c r="N43" i="16"/>
  <c r="M44" i="16"/>
  <c r="N44" i="16"/>
  <c r="G38" i="16"/>
  <c r="H38" i="16"/>
  <c r="G39" i="16"/>
  <c r="H39" i="16"/>
  <c r="G40" i="16"/>
  <c r="H40" i="16"/>
  <c r="G41" i="16"/>
  <c r="H41" i="16"/>
  <c r="G42" i="16"/>
  <c r="H42" i="16"/>
  <c r="G43" i="16"/>
  <c r="H43" i="16"/>
  <c r="G44" i="16"/>
  <c r="H44" i="16"/>
  <c r="B38" i="16"/>
  <c r="C38" i="16"/>
  <c r="D38" i="16"/>
  <c r="J38" i="16" s="1"/>
  <c r="E38" i="16"/>
  <c r="B39" i="16"/>
  <c r="C39" i="16"/>
  <c r="D39" i="16"/>
  <c r="E39" i="16"/>
  <c r="B40" i="16"/>
  <c r="C40" i="16"/>
  <c r="D40" i="16"/>
  <c r="E40" i="16"/>
  <c r="B41" i="16"/>
  <c r="C41" i="16"/>
  <c r="D41" i="16"/>
  <c r="E41" i="16"/>
  <c r="B42" i="16"/>
  <c r="C42" i="16"/>
  <c r="D42" i="16"/>
  <c r="E42" i="16"/>
  <c r="B43" i="16"/>
  <c r="C43" i="16"/>
  <c r="D43" i="16"/>
  <c r="E43" i="16"/>
  <c r="B44" i="16"/>
  <c r="C44" i="16"/>
  <c r="D44" i="16"/>
  <c r="E44" i="16"/>
  <c r="N37" i="16"/>
  <c r="M37" i="16"/>
  <c r="H37" i="16"/>
  <c r="G37" i="16"/>
  <c r="E37" i="16"/>
  <c r="D37" i="16"/>
  <c r="B37" i="16"/>
  <c r="M30" i="16"/>
  <c r="N30" i="16"/>
  <c r="M31" i="16"/>
  <c r="N31" i="16"/>
  <c r="M32" i="16"/>
  <c r="N32" i="16"/>
  <c r="M33" i="16"/>
  <c r="N33" i="16"/>
  <c r="M34" i="16"/>
  <c r="N34" i="16"/>
  <c r="G30" i="16"/>
  <c r="H30" i="16"/>
  <c r="G31" i="16"/>
  <c r="H31" i="16"/>
  <c r="G32" i="16"/>
  <c r="H32" i="16"/>
  <c r="G33" i="16"/>
  <c r="H33" i="16"/>
  <c r="G34" i="16"/>
  <c r="H34" i="16"/>
  <c r="D30" i="16"/>
  <c r="E30" i="16"/>
  <c r="D31" i="16"/>
  <c r="E31" i="16"/>
  <c r="D32" i="16"/>
  <c r="E32" i="16"/>
  <c r="D33" i="16"/>
  <c r="E33" i="16"/>
  <c r="D34" i="16"/>
  <c r="E34" i="16"/>
  <c r="B30" i="16"/>
  <c r="B31" i="16"/>
  <c r="B32" i="16"/>
  <c r="B33" i="16"/>
  <c r="B34" i="16"/>
  <c r="N29" i="16"/>
  <c r="M29" i="16"/>
  <c r="H29" i="16"/>
  <c r="G29" i="16"/>
  <c r="E29" i="16"/>
  <c r="D29" i="16"/>
  <c r="B29" i="16"/>
  <c r="M25" i="16"/>
  <c r="N25" i="16"/>
  <c r="M26" i="16"/>
  <c r="N26" i="16"/>
  <c r="G25" i="16"/>
  <c r="H25" i="16"/>
  <c r="G26" i="16"/>
  <c r="H26" i="16"/>
  <c r="N24" i="16"/>
  <c r="M24" i="16"/>
  <c r="H24" i="16"/>
  <c r="G24" i="16"/>
  <c r="D25" i="16"/>
  <c r="E25" i="16"/>
  <c r="K25" i="16" s="1"/>
  <c r="R25" i="16" s="1"/>
  <c r="D26" i="16"/>
  <c r="E26" i="16"/>
  <c r="K26" i="16" s="1"/>
  <c r="R26" i="16" s="1"/>
  <c r="E24" i="16"/>
  <c r="D24" i="16"/>
  <c r="B25" i="16"/>
  <c r="B26" i="16"/>
  <c r="B24" i="16"/>
  <c r="A37" i="16"/>
  <c r="A29" i="16"/>
  <c r="A24" i="16"/>
  <c r="A15" i="16"/>
  <c r="M16" i="16"/>
  <c r="N16" i="16"/>
  <c r="M17" i="16"/>
  <c r="N17" i="16"/>
  <c r="M18" i="16"/>
  <c r="N18" i="16"/>
  <c r="M19" i="16"/>
  <c r="N19" i="16"/>
  <c r="M20" i="16"/>
  <c r="N20" i="16"/>
  <c r="M21" i="16"/>
  <c r="N21" i="16"/>
  <c r="N15" i="16"/>
  <c r="M15" i="16"/>
  <c r="G16" i="16"/>
  <c r="H16" i="16"/>
  <c r="G17" i="16"/>
  <c r="H17" i="16"/>
  <c r="G18" i="16"/>
  <c r="H18" i="16"/>
  <c r="G19" i="16"/>
  <c r="H19" i="16"/>
  <c r="G20" i="16"/>
  <c r="H20" i="16"/>
  <c r="G21" i="16"/>
  <c r="H21" i="16"/>
  <c r="H15" i="16"/>
  <c r="G15" i="16"/>
  <c r="D16" i="16"/>
  <c r="E16" i="16"/>
  <c r="D17" i="16"/>
  <c r="E17" i="16"/>
  <c r="D18" i="16"/>
  <c r="E18" i="16"/>
  <c r="D19" i="16"/>
  <c r="E19" i="16"/>
  <c r="D20" i="16"/>
  <c r="E20" i="16"/>
  <c r="D21" i="16"/>
  <c r="E21" i="16"/>
  <c r="B16" i="16"/>
  <c r="C16" i="16"/>
  <c r="B17" i="16"/>
  <c r="C17" i="16"/>
  <c r="B18" i="16"/>
  <c r="C18" i="16"/>
  <c r="B19" i="16"/>
  <c r="C19" i="16"/>
  <c r="B20" i="16"/>
  <c r="C20" i="16"/>
  <c r="B21" i="16"/>
  <c r="C21" i="16"/>
  <c r="E15" i="16"/>
  <c r="C15" i="16"/>
  <c r="D15" i="16"/>
  <c r="B15" i="16"/>
  <c r="D12" i="16"/>
  <c r="E12" i="16"/>
  <c r="G12" i="16"/>
  <c r="H12" i="16"/>
  <c r="M12" i="16"/>
  <c r="N12" i="16"/>
  <c r="N60" i="16"/>
  <c r="M60" i="16"/>
  <c r="H60" i="16"/>
  <c r="G60" i="16"/>
  <c r="E60" i="16"/>
  <c r="D60" i="16"/>
  <c r="B60" i="16"/>
  <c r="N59" i="16"/>
  <c r="M59" i="16"/>
  <c r="H59" i="16"/>
  <c r="G59" i="16"/>
  <c r="E59" i="16"/>
  <c r="D59" i="16"/>
  <c r="B59" i="16"/>
  <c r="N58" i="16"/>
  <c r="M58" i="16"/>
  <c r="H58" i="16"/>
  <c r="G58" i="16"/>
  <c r="E58" i="16"/>
  <c r="D58" i="16"/>
  <c r="B58" i="16"/>
  <c r="N57" i="16"/>
  <c r="M57" i="16"/>
  <c r="H57" i="16"/>
  <c r="G57" i="16"/>
  <c r="E57" i="16"/>
  <c r="D57" i="16"/>
  <c r="B57" i="16"/>
  <c r="N56" i="16"/>
  <c r="M56" i="16"/>
  <c r="H56" i="16"/>
  <c r="G56" i="16"/>
  <c r="E56" i="16"/>
  <c r="D56" i="16"/>
  <c r="B56" i="16"/>
  <c r="N55" i="16"/>
  <c r="M55" i="16"/>
  <c r="H55" i="16"/>
  <c r="G55" i="16"/>
  <c r="E55" i="16"/>
  <c r="D55" i="16"/>
  <c r="B55" i="16"/>
  <c r="N54" i="16"/>
  <c r="M54" i="16"/>
  <c r="H54" i="16"/>
  <c r="G54" i="16"/>
  <c r="E54" i="16"/>
  <c r="D54" i="16"/>
  <c r="B54" i="16"/>
  <c r="N53" i="16"/>
  <c r="M53" i="16"/>
  <c r="H53" i="16"/>
  <c r="G53" i="16"/>
  <c r="E53" i="16"/>
  <c r="D53" i="16"/>
  <c r="B53" i="16"/>
  <c r="N52" i="16"/>
  <c r="M52" i="16"/>
  <c r="H52" i="16"/>
  <c r="G52" i="16"/>
  <c r="E52" i="16"/>
  <c r="D52" i="16"/>
  <c r="B52" i="16"/>
  <c r="N51" i="16"/>
  <c r="M51" i="16"/>
  <c r="H51" i="16"/>
  <c r="G51" i="16"/>
  <c r="E51" i="16"/>
  <c r="D51" i="16"/>
  <c r="B51" i="16"/>
  <c r="N50" i="16"/>
  <c r="M50" i="16"/>
  <c r="H50" i="16"/>
  <c r="G50" i="16"/>
  <c r="E50" i="16"/>
  <c r="D50" i="16"/>
  <c r="B50" i="16"/>
  <c r="N49" i="16"/>
  <c r="M49" i="16"/>
  <c r="H49" i="16"/>
  <c r="G49" i="16"/>
  <c r="E49" i="16"/>
  <c r="D49" i="16"/>
  <c r="B49" i="16"/>
  <c r="N48" i="16"/>
  <c r="M48" i="16"/>
  <c r="H48" i="16"/>
  <c r="G48" i="16"/>
  <c r="E48" i="16"/>
  <c r="D48" i="16"/>
  <c r="B48" i="16"/>
  <c r="N47" i="16"/>
  <c r="M47" i="16"/>
  <c r="H47" i="16"/>
  <c r="G47" i="16"/>
  <c r="E47" i="16"/>
  <c r="D47" i="16"/>
  <c r="B47" i="16"/>
  <c r="A47" i="16"/>
  <c r="N11" i="16"/>
  <c r="M11" i="16"/>
  <c r="H11" i="16"/>
  <c r="G11" i="16"/>
  <c r="E11" i="16"/>
  <c r="D11" i="16"/>
  <c r="N10" i="16"/>
  <c r="M10" i="16"/>
  <c r="H10" i="16"/>
  <c r="G10" i="16"/>
  <c r="E10" i="16"/>
  <c r="D10" i="16"/>
  <c r="N9" i="16"/>
  <c r="M9" i="16"/>
  <c r="H9" i="16"/>
  <c r="G9" i="16"/>
  <c r="E9" i="16"/>
  <c r="D9" i="16"/>
  <c r="N8" i="16"/>
  <c r="M8" i="16"/>
  <c r="H8" i="16"/>
  <c r="G8" i="16"/>
  <c r="E8" i="16"/>
  <c r="D8" i="16"/>
  <c r="N7" i="16"/>
  <c r="M7" i="16"/>
  <c r="H7" i="16"/>
  <c r="G7" i="16"/>
  <c r="E7" i="16"/>
  <c r="D7" i="16"/>
  <c r="N6" i="16"/>
  <c r="M6" i="16"/>
  <c r="H6" i="16"/>
  <c r="G6" i="16"/>
  <c r="E6" i="16"/>
  <c r="D6" i="16"/>
  <c r="N5" i="16"/>
  <c r="M5" i="16"/>
  <c r="H5" i="16"/>
  <c r="G5" i="16"/>
  <c r="E5" i="16"/>
  <c r="D5" i="16"/>
  <c r="N4" i="16"/>
  <c r="M4" i="16"/>
  <c r="H4" i="16"/>
  <c r="G4" i="16"/>
  <c r="E4" i="16"/>
  <c r="D4" i="16"/>
  <c r="N3" i="16"/>
  <c r="M3" i="16"/>
  <c r="H3" i="16"/>
  <c r="G3" i="16"/>
  <c r="E3" i="16"/>
  <c r="D3" i="16"/>
  <c r="A3" i="16"/>
  <c r="B12" i="16"/>
  <c r="B4" i="16"/>
  <c r="B5" i="16"/>
  <c r="B6" i="16"/>
  <c r="B7" i="16"/>
  <c r="B8" i="16"/>
  <c r="B9" i="16"/>
  <c r="B10" i="16"/>
  <c r="B11" i="16"/>
  <c r="B3" i="16"/>
  <c r="O68" i="16"/>
  <c r="I68" i="16"/>
  <c r="C66" i="16"/>
  <c r="C65" i="16"/>
  <c r="C64" i="16"/>
  <c r="C63" i="16"/>
  <c r="C60" i="16"/>
  <c r="C59" i="16"/>
  <c r="C58" i="16"/>
  <c r="C57" i="16"/>
  <c r="C56" i="16"/>
  <c r="C55" i="16"/>
  <c r="C54" i="16"/>
  <c r="C53" i="16"/>
  <c r="C52" i="16"/>
  <c r="C51" i="16"/>
  <c r="C50" i="16"/>
  <c r="C49" i="16"/>
  <c r="C48" i="16"/>
  <c r="C47" i="16"/>
  <c r="O46" i="16"/>
  <c r="I46" i="16"/>
  <c r="F46" i="16"/>
  <c r="C37" i="16"/>
  <c r="O36" i="16"/>
  <c r="I36" i="16"/>
  <c r="F36" i="16"/>
  <c r="C34" i="16"/>
  <c r="C33" i="16"/>
  <c r="C32" i="16"/>
  <c r="C31" i="16"/>
  <c r="C30" i="16"/>
  <c r="C29" i="16"/>
  <c r="O28" i="16"/>
  <c r="I28" i="16"/>
  <c r="F28" i="16"/>
  <c r="C26" i="16"/>
  <c r="C25" i="16"/>
  <c r="C24" i="16"/>
  <c r="O23" i="16"/>
  <c r="I23" i="16"/>
  <c r="F23" i="16"/>
  <c r="C11" i="16"/>
  <c r="C10" i="16"/>
  <c r="C9" i="16"/>
  <c r="C8" i="16"/>
  <c r="C7" i="16"/>
  <c r="C6" i="16"/>
  <c r="C5" i="16"/>
  <c r="C4" i="16"/>
  <c r="C3" i="16"/>
  <c r="J9" i="16" l="1"/>
  <c r="O53" i="16"/>
  <c r="I55" i="16"/>
  <c r="I30" i="16"/>
  <c r="I43" i="16"/>
  <c r="J29" i="16"/>
  <c r="Q29" i="16" s="1"/>
  <c r="K43" i="16"/>
  <c r="R43" i="16" s="1"/>
  <c r="O66" i="16"/>
  <c r="D13" i="16"/>
  <c r="M13" i="16"/>
  <c r="I3" i="16"/>
  <c r="O34" i="16"/>
  <c r="O32" i="16"/>
  <c r="E13" i="16"/>
  <c r="I5" i="16"/>
  <c r="F8" i="16"/>
  <c r="O10" i="16"/>
  <c r="K64" i="16"/>
  <c r="R64" i="16" s="1"/>
  <c r="F7" i="16"/>
  <c r="O50" i="16"/>
  <c r="I59" i="16"/>
  <c r="J18" i="16"/>
  <c r="Q18" i="16" s="1"/>
  <c r="K59" i="16"/>
  <c r="R59" i="16" s="1"/>
  <c r="K20" i="16"/>
  <c r="R20" i="16" s="1"/>
  <c r="G13" i="16"/>
  <c r="J13" i="16" s="1"/>
  <c r="M22" i="16"/>
  <c r="O16" i="16"/>
  <c r="O5" i="16"/>
  <c r="F9" i="16"/>
  <c r="I10" i="16"/>
  <c r="F54" i="16"/>
  <c r="O54" i="16"/>
  <c r="I56" i="16"/>
  <c r="I12" i="16"/>
  <c r="E22" i="16"/>
  <c r="N13" i="16"/>
  <c r="K12" i="16"/>
  <c r="R12" i="16" s="1"/>
  <c r="D22" i="16"/>
  <c r="H27" i="16"/>
  <c r="N27" i="16"/>
  <c r="O12" i="16"/>
  <c r="G27" i="16"/>
  <c r="I41" i="16"/>
  <c r="O38" i="16"/>
  <c r="F47" i="16"/>
  <c r="F51" i="16"/>
  <c r="K56" i="16"/>
  <c r="R56" i="16" s="1"/>
  <c r="K58" i="16"/>
  <c r="R58" i="16" s="1"/>
  <c r="J59" i="16"/>
  <c r="O64" i="16"/>
  <c r="K65" i="16"/>
  <c r="R65" i="16" s="1"/>
  <c r="D27" i="16"/>
  <c r="J26" i="16"/>
  <c r="I33" i="16"/>
  <c r="K41" i="16"/>
  <c r="R41" i="16" s="1"/>
  <c r="J39" i="16"/>
  <c r="Q39" i="16" s="1"/>
  <c r="H13" i="16"/>
  <c r="F12" i="16"/>
  <c r="F37" i="16"/>
  <c r="O37" i="16"/>
  <c r="J12" i="16"/>
  <c r="F6" i="16"/>
  <c r="O6" i="16"/>
  <c r="F11" i="16"/>
  <c r="I17" i="16"/>
  <c r="I18" i="16"/>
  <c r="I20" i="16"/>
  <c r="O58" i="16"/>
  <c r="H67" i="16"/>
  <c r="I66" i="16"/>
  <c r="O18" i="16"/>
  <c r="O19" i="16"/>
  <c r="O20" i="16"/>
  <c r="F21" i="16"/>
  <c r="O26" i="16"/>
  <c r="I34" i="16"/>
  <c r="I39" i="16"/>
  <c r="K40" i="16"/>
  <c r="R40" i="16" s="1"/>
  <c r="I51" i="16"/>
  <c r="J47" i="16"/>
  <c r="Q47" i="16" s="1"/>
  <c r="K6" i="16"/>
  <c r="R6" i="16" s="1"/>
  <c r="I8" i="16"/>
  <c r="O17" i="16"/>
  <c r="I31" i="16"/>
  <c r="O33" i="16"/>
  <c r="K37" i="16"/>
  <c r="R37" i="16" s="1"/>
  <c r="K4" i="16"/>
  <c r="R4" i="16" s="1"/>
  <c r="I26" i="16"/>
  <c r="F29" i="16"/>
  <c r="O30" i="16"/>
  <c r="O31" i="16"/>
  <c r="K38" i="16"/>
  <c r="R38" i="16" s="1"/>
  <c r="K39" i="16"/>
  <c r="R39" i="16" s="1"/>
  <c r="O40" i="16"/>
  <c r="K44" i="16"/>
  <c r="R44" i="16" s="1"/>
  <c r="I47" i="16"/>
  <c r="O49" i="16"/>
  <c r="K50" i="16"/>
  <c r="R50" i="16" s="1"/>
  <c r="K52" i="16"/>
  <c r="R52" i="16" s="1"/>
  <c r="K54" i="16"/>
  <c r="R54" i="16" s="1"/>
  <c r="J55" i="16"/>
  <c r="K60" i="16"/>
  <c r="R60" i="16" s="1"/>
  <c r="I4" i="16"/>
  <c r="I6" i="16"/>
  <c r="K9" i="16"/>
  <c r="L9" i="16" s="1"/>
  <c r="K10" i="16"/>
  <c r="R10" i="16" s="1"/>
  <c r="I11" i="16"/>
  <c r="K16" i="16"/>
  <c r="R16" i="16" s="1"/>
  <c r="F17" i="16"/>
  <c r="J17" i="16"/>
  <c r="Q17" i="16" s="1"/>
  <c r="I29" i="16"/>
  <c r="K32" i="16"/>
  <c r="R32" i="16" s="1"/>
  <c r="F33" i="16"/>
  <c r="J33" i="16"/>
  <c r="Q33" i="16" s="1"/>
  <c r="I38" i="16"/>
  <c r="O41" i="16"/>
  <c r="F42" i="16"/>
  <c r="O42" i="16"/>
  <c r="O44" i="16"/>
  <c r="I48" i="16"/>
  <c r="I52" i="16"/>
  <c r="K55" i="16"/>
  <c r="R55" i="16" s="1"/>
  <c r="O57" i="16"/>
  <c r="F58" i="16"/>
  <c r="I60" i="16"/>
  <c r="O65" i="16"/>
  <c r="F66" i="16"/>
  <c r="K3" i="16"/>
  <c r="R3" i="16" s="1"/>
  <c r="K5" i="16"/>
  <c r="R5" i="16" s="1"/>
  <c r="O7" i="16"/>
  <c r="K11" i="16"/>
  <c r="R11" i="16" s="1"/>
  <c r="O11" i="16"/>
  <c r="K21" i="16"/>
  <c r="R21" i="16" s="1"/>
  <c r="J21" i="16"/>
  <c r="Q21" i="16" s="1"/>
  <c r="N45" i="16"/>
  <c r="O39" i="16"/>
  <c r="K42" i="16"/>
  <c r="R42" i="16" s="1"/>
  <c r="J42" i="16"/>
  <c r="Q42" i="16" s="1"/>
  <c r="J48" i="16"/>
  <c r="Q48" i="16" s="1"/>
  <c r="K49" i="16"/>
  <c r="R49" i="16" s="1"/>
  <c r="K51" i="16"/>
  <c r="R51" i="16" s="1"/>
  <c r="J51" i="16"/>
  <c r="Q51" i="16" s="1"/>
  <c r="I53" i="16"/>
  <c r="F55" i="16"/>
  <c r="I57" i="16"/>
  <c r="F59" i="16"/>
  <c r="I63" i="16"/>
  <c r="I65" i="16"/>
  <c r="K66" i="16"/>
  <c r="R66" i="16" s="1"/>
  <c r="G61" i="16"/>
  <c r="F3" i="16"/>
  <c r="J3" i="16"/>
  <c r="Q3" i="16" s="1"/>
  <c r="J4" i="16"/>
  <c r="Q4" i="16" s="1"/>
  <c r="J5" i="16"/>
  <c r="Q5" i="16" s="1"/>
  <c r="I9" i="16"/>
  <c r="J11" i="16"/>
  <c r="J20" i="16"/>
  <c r="Q20" i="16" s="1"/>
  <c r="I24" i="16"/>
  <c r="I25" i="16"/>
  <c r="H35" i="16"/>
  <c r="J30" i="16"/>
  <c r="Q30" i="16" s="1"/>
  <c r="K31" i="16"/>
  <c r="R31" i="16" s="1"/>
  <c r="D45" i="16"/>
  <c r="J41" i="16"/>
  <c r="Q41" i="16" s="1"/>
  <c r="J43" i="16"/>
  <c r="Q43" i="16" s="1"/>
  <c r="K48" i="16"/>
  <c r="R48" i="16" s="1"/>
  <c r="O48" i="16"/>
  <c r="J52" i="16"/>
  <c r="Q52" i="16" s="1"/>
  <c r="K53" i="16"/>
  <c r="R53" i="16" s="1"/>
  <c r="J56" i="16"/>
  <c r="Q56" i="16" s="1"/>
  <c r="K57" i="16"/>
  <c r="R57" i="16" s="1"/>
  <c r="J60" i="16"/>
  <c r="Q60" i="16" s="1"/>
  <c r="J66" i="16"/>
  <c r="Q66" i="16" s="1"/>
  <c r="O3" i="16"/>
  <c r="O4" i="16"/>
  <c r="K7" i="16"/>
  <c r="R7" i="16" s="1"/>
  <c r="O8" i="16"/>
  <c r="O9" i="16"/>
  <c r="I16" i="16"/>
  <c r="K17" i="16"/>
  <c r="R17" i="16" s="1"/>
  <c r="I21" i="16"/>
  <c r="N22" i="16"/>
  <c r="O25" i="16"/>
  <c r="C35" i="16"/>
  <c r="C45" i="16" s="1"/>
  <c r="C61" i="16" s="1"/>
  <c r="C67" i="16" s="1"/>
  <c r="I32" i="16"/>
  <c r="K33" i="16"/>
  <c r="R33" i="16" s="1"/>
  <c r="J34" i="16"/>
  <c r="Q34" i="16" s="1"/>
  <c r="F38" i="16"/>
  <c r="I42" i="16"/>
  <c r="O43" i="16"/>
  <c r="D61" i="16"/>
  <c r="F50" i="16"/>
  <c r="O52" i="16"/>
  <c r="O56" i="16"/>
  <c r="O60" i="16"/>
  <c r="Q9" i="16"/>
  <c r="K18" i="16"/>
  <c r="R18" i="16" s="1"/>
  <c r="F18" i="16"/>
  <c r="C13" i="16"/>
  <c r="C22" i="16" s="1"/>
  <c r="F4" i="16"/>
  <c r="J6" i="16"/>
  <c r="J7" i="16"/>
  <c r="J8" i="16"/>
  <c r="J19" i="16"/>
  <c r="F19" i="16"/>
  <c r="E27" i="16"/>
  <c r="K24" i="16"/>
  <c r="R24" i="16" s="1"/>
  <c r="M27" i="16"/>
  <c r="O24" i="16"/>
  <c r="N35" i="16"/>
  <c r="O29" i="16"/>
  <c r="J32" i="16"/>
  <c r="H61" i="16"/>
  <c r="J15" i="16"/>
  <c r="F15" i="16"/>
  <c r="Q26" i="16"/>
  <c r="S26" i="16" s="1"/>
  <c r="L26" i="16"/>
  <c r="F5" i="16"/>
  <c r="K8" i="16"/>
  <c r="R8" i="16" s="1"/>
  <c r="J10" i="16"/>
  <c r="G22" i="16"/>
  <c r="J16" i="16"/>
  <c r="K19" i="16"/>
  <c r="R19" i="16" s="1"/>
  <c r="J25" i="16"/>
  <c r="F25" i="16"/>
  <c r="D35" i="16"/>
  <c r="K30" i="16"/>
  <c r="R30" i="16" s="1"/>
  <c r="F30" i="16"/>
  <c r="G35" i="16"/>
  <c r="H45" i="16"/>
  <c r="I7" i="16"/>
  <c r="H22" i="16"/>
  <c r="I15" i="16"/>
  <c r="I19" i="16"/>
  <c r="O21" i="16"/>
  <c r="J31" i="16"/>
  <c r="F31" i="16"/>
  <c r="K34" i="16"/>
  <c r="R34" i="16" s="1"/>
  <c r="F34" i="16"/>
  <c r="I54" i="16"/>
  <c r="J54" i="16"/>
  <c r="I58" i="16"/>
  <c r="J58" i="16"/>
  <c r="F10" i="16"/>
  <c r="K15" i="16"/>
  <c r="R15" i="16" s="1"/>
  <c r="O15" i="16"/>
  <c r="F16" i="16"/>
  <c r="F20" i="16"/>
  <c r="F26" i="16"/>
  <c r="E35" i="16"/>
  <c r="M35" i="16"/>
  <c r="F32" i="16"/>
  <c r="I37" i="16"/>
  <c r="J37" i="16"/>
  <c r="I40" i="16"/>
  <c r="J44" i="16"/>
  <c r="F44" i="16"/>
  <c r="G45" i="16"/>
  <c r="N61" i="16"/>
  <c r="I49" i="16"/>
  <c r="O51" i="16"/>
  <c r="O55" i="16"/>
  <c r="O59" i="16"/>
  <c r="G67" i="16"/>
  <c r="J64" i="16"/>
  <c r="F64" i="16"/>
  <c r="N67" i="16"/>
  <c r="F24" i="16"/>
  <c r="J24" i="16"/>
  <c r="K29" i="16"/>
  <c r="R29" i="16" s="1"/>
  <c r="E45" i="16"/>
  <c r="Q38" i="16"/>
  <c r="J40" i="16"/>
  <c r="F40" i="16"/>
  <c r="I44" i="16"/>
  <c r="E61" i="16"/>
  <c r="J49" i="16"/>
  <c r="F49" i="16"/>
  <c r="I50" i="16"/>
  <c r="J50" i="16"/>
  <c r="D67" i="16"/>
  <c r="I64" i="16"/>
  <c r="M45" i="16"/>
  <c r="M61" i="16"/>
  <c r="J53" i="16"/>
  <c r="F53" i="16"/>
  <c r="J57" i="16"/>
  <c r="F57" i="16"/>
  <c r="Q59" i="16"/>
  <c r="K63" i="16"/>
  <c r="R63" i="16" s="1"/>
  <c r="E67" i="16"/>
  <c r="O63" i="16"/>
  <c r="M67" i="16"/>
  <c r="J65" i="16"/>
  <c r="F41" i="16"/>
  <c r="F65" i="16"/>
  <c r="F39" i="16"/>
  <c r="F43" i="16"/>
  <c r="K47" i="16"/>
  <c r="R47" i="16" s="1"/>
  <c r="O47" i="16"/>
  <c r="F48" i="16"/>
  <c r="F52" i="16"/>
  <c r="F56" i="16"/>
  <c r="F60" i="16"/>
  <c r="F63" i="16"/>
  <c r="J63" i="16"/>
  <c r="O71" i="15"/>
  <c r="N71" i="15"/>
  <c r="M71" i="15"/>
  <c r="L71" i="15"/>
  <c r="K71" i="15"/>
  <c r="J71" i="15"/>
  <c r="I71" i="15"/>
  <c r="H71" i="15"/>
  <c r="G71" i="15"/>
  <c r="F71" i="15"/>
  <c r="E71" i="15"/>
  <c r="D71" i="15"/>
  <c r="O69" i="15"/>
  <c r="N69" i="15"/>
  <c r="M69" i="15"/>
  <c r="L69" i="15"/>
  <c r="K69" i="15"/>
  <c r="J69" i="15"/>
  <c r="I69" i="15"/>
  <c r="H69" i="15"/>
  <c r="G69" i="15"/>
  <c r="F69" i="15"/>
  <c r="E69" i="15"/>
  <c r="D69" i="15"/>
  <c r="O63" i="15"/>
  <c r="N63" i="15"/>
  <c r="M63" i="15"/>
  <c r="L63" i="15"/>
  <c r="K63" i="15"/>
  <c r="J63" i="15"/>
  <c r="I63" i="15"/>
  <c r="H63" i="15"/>
  <c r="G63" i="15"/>
  <c r="F63" i="15"/>
  <c r="E63" i="15"/>
  <c r="D63" i="15"/>
  <c r="O45" i="15"/>
  <c r="N45" i="15"/>
  <c r="M45" i="15"/>
  <c r="L45" i="15"/>
  <c r="K45" i="15"/>
  <c r="J45" i="15"/>
  <c r="I45" i="15"/>
  <c r="H45" i="15"/>
  <c r="G45" i="15"/>
  <c r="F45" i="15"/>
  <c r="E45" i="15"/>
  <c r="D45" i="15"/>
  <c r="O34" i="15"/>
  <c r="N34" i="15"/>
  <c r="M34" i="15"/>
  <c r="L34" i="15"/>
  <c r="K34" i="15"/>
  <c r="J34" i="15"/>
  <c r="I34" i="15"/>
  <c r="H34" i="15"/>
  <c r="G34" i="15"/>
  <c r="F34" i="15"/>
  <c r="E34" i="15"/>
  <c r="D34" i="15"/>
  <c r="O26" i="15"/>
  <c r="N26" i="15"/>
  <c r="M26" i="15"/>
  <c r="L26" i="15"/>
  <c r="K26" i="15"/>
  <c r="J26" i="15"/>
  <c r="I26" i="15"/>
  <c r="H26" i="15"/>
  <c r="G26" i="15"/>
  <c r="F26" i="15"/>
  <c r="E26" i="15"/>
  <c r="D26" i="15"/>
  <c r="O21" i="15"/>
  <c r="N21" i="15"/>
  <c r="M21" i="15"/>
  <c r="L21" i="15"/>
  <c r="K21" i="15"/>
  <c r="J21" i="15"/>
  <c r="I21" i="15"/>
  <c r="H21" i="15"/>
  <c r="G21" i="15"/>
  <c r="F21" i="15"/>
  <c r="E21" i="15"/>
  <c r="D21" i="15"/>
  <c r="D12" i="15"/>
  <c r="E12" i="15"/>
  <c r="F12" i="15"/>
  <c r="G12" i="15"/>
  <c r="H12" i="15"/>
  <c r="I12" i="15"/>
  <c r="J12" i="15"/>
  <c r="K12" i="15"/>
  <c r="L12" i="15"/>
  <c r="M12" i="15"/>
  <c r="N12" i="15"/>
  <c r="O12" i="15"/>
  <c r="S71" i="15"/>
  <c r="R71" i="15"/>
  <c r="Q71" i="15"/>
  <c r="Q66" i="15"/>
  <c r="R66" i="15"/>
  <c r="S66" i="15"/>
  <c r="Q67" i="15"/>
  <c r="R67" i="15"/>
  <c r="S67" i="15"/>
  <c r="Q68" i="15"/>
  <c r="R68" i="15"/>
  <c r="S68" i="15"/>
  <c r="Q69" i="15"/>
  <c r="R69" i="15"/>
  <c r="S69" i="15"/>
  <c r="S65" i="15"/>
  <c r="R65" i="15"/>
  <c r="Q65" i="15"/>
  <c r="Q48" i="15"/>
  <c r="R48" i="15"/>
  <c r="S48" i="15"/>
  <c r="Q49" i="15"/>
  <c r="R49" i="15"/>
  <c r="S49" i="15"/>
  <c r="Q50" i="15"/>
  <c r="R50" i="15"/>
  <c r="S50" i="15"/>
  <c r="Q51" i="15"/>
  <c r="R51" i="15"/>
  <c r="S51" i="15"/>
  <c r="Q52" i="15"/>
  <c r="R52" i="15"/>
  <c r="S52" i="15"/>
  <c r="Q53" i="15"/>
  <c r="R53" i="15"/>
  <c r="S53" i="15"/>
  <c r="Q54" i="15"/>
  <c r="R54" i="15"/>
  <c r="S54" i="15"/>
  <c r="Q55" i="15"/>
  <c r="R55" i="15"/>
  <c r="S55" i="15"/>
  <c r="Q56" i="15"/>
  <c r="R56" i="15"/>
  <c r="S56" i="15"/>
  <c r="Q57" i="15"/>
  <c r="R57" i="15"/>
  <c r="S57" i="15"/>
  <c r="Q58" i="15"/>
  <c r="R58" i="15"/>
  <c r="S58" i="15"/>
  <c r="Q59" i="15"/>
  <c r="R59" i="15"/>
  <c r="S59" i="15"/>
  <c r="Q60" i="15"/>
  <c r="R60" i="15"/>
  <c r="S60" i="15"/>
  <c r="Q61" i="15"/>
  <c r="R61" i="15"/>
  <c r="S61" i="15"/>
  <c r="Q62" i="15"/>
  <c r="R62" i="15"/>
  <c r="S62" i="15"/>
  <c r="Q63" i="15"/>
  <c r="R63" i="15"/>
  <c r="S63" i="15"/>
  <c r="S47" i="15"/>
  <c r="R47" i="15"/>
  <c r="Q47" i="15"/>
  <c r="Q37" i="15"/>
  <c r="R37" i="15"/>
  <c r="S37" i="15"/>
  <c r="Q38" i="15"/>
  <c r="R38" i="15"/>
  <c r="S38" i="15"/>
  <c r="Q39" i="15"/>
  <c r="R39" i="15"/>
  <c r="S39" i="15"/>
  <c r="Q40" i="15"/>
  <c r="R40" i="15"/>
  <c r="S40" i="15"/>
  <c r="Q41" i="15"/>
  <c r="R41" i="15"/>
  <c r="S41" i="15"/>
  <c r="Q42" i="15"/>
  <c r="R42" i="15"/>
  <c r="S42" i="15"/>
  <c r="Q43" i="15"/>
  <c r="R43" i="15"/>
  <c r="S43" i="15"/>
  <c r="Q44" i="15"/>
  <c r="R44" i="15"/>
  <c r="S44" i="15"/>
  <c r="Q45" i="15"/>
  <c r="R45" i="15"/>
  <c r="S45" i="15"/>
  <c r="S36" i="15"/>
  <c r="R36" i="15"/>
  <c r="Q36" i="15"/>
  <c r="Q29" i="15"/>
  <c r="R29" i="15"/>
  <c r="S29" i="15"/>
  <c r="Q30" i="15"/>
  <c r="R30" i="15"/>
  <c r="S30" i="15"/>
  <c r="Q31" i="15"/>
  <c r="R31" i="15"/>
  <c r="S31" i="15"/>
  <c r="Q32" i="15"/>
  <c r="R32" i="15"/>
  <c r="S32" i="15"/>
  <c r="Q33" i="15"/>
  <c r="R33" i="15"/>
  <c r="S33" i="15"/>
  <c r="Q34" i="15"/>
  <c r="R34" i="15"/>
  <c r="S34" i="15"/>
  <c r="S28" i="15"/>
  <c r="R28" i="15"/>
  <c r="Q28" i="15"/>
  <c r="Q24" i="15"/>
  <c r="R24" i="15"/>
  <c r="S24" i="15"/>
  <c r="Q25" i="15"/>
  <c r="R25" i="15"/>
  <c r="S25" i="15"/>
  <c r="Q26" i="15"/>
  <c r="R26" i="15"/>
  <c r="S26" i="15"/>
  <c r="S23" i="15"/>
  <c r="R23" i="15"/>
  <c r="Q23" i="15"/>
  <c r="Q15" i="15"/>
  <c r="R15" i="15"/>
  <c r="S15" i="15"/>
  <c r="Q16" i="15"/>
  <c r="R16" i="15"/>
  <c r="S16" i="15"/>
  <c r="Q17" i="15"/>
  <c r="R17" i="15"/>
  <c r="S17" i="15"/>
  <c r="Q18" i="15"/>
  <c r="R18" i="15"/>
  <c r="S18" i="15"/>
  <c r="Q19" i="15"/>
  <c r="R19" i="15"/>
  <c r="S19" i="15"/>
  <c r="Q20" i="15"/>
  <c r="R20" i="15"/>
  <c r="S20" i="15"/>
  <c r="Q21" i="15"/>
  <c r="R21" i="15"/>
  <c r="S21" i="15"/>
  <c r="S14" i="15"/>
  <c r="R14" i="15"/>
  <c r="Q14" i="15"/>
  <c r="Q4" i="15"/>
  <c r="R4" i="15"/>
  <c r="S4" i="15"/>
  <c r="Q5" i="15"/>
  <c r="R5" i="15"/>
  <c r="S5" i="15"/>
  <c r="Q6" i="15"/>
  <c r="R6" i="15"/>
  <c r="S6" i="15"/>
  <c r="Q7" i="15"/>
  <c r="R7" i="15"/>
  <c r="S7" i="15"/>
  <c r="Q8" i="15"/>
  <c r="R8" i="15"/>
  <c r="S8" i="15"/>
  <c r="Q9" i="15"/>
  <c r="R9" i="15"/>
  <c r="S9" i="15"/>
  <c r="Q10" i="15"/>
  <c r="R10" i="15"/>
  <c r="S10" i="15"/>
  <c r="Q11" i="15"/>
  <c r="R11" i="15"/>
  <c r="S11" i="15"/>
  <c r="Q12" i="15"/>
  <c r="R12" i="15"/>
  <c r="S12" i="15"/>
  <c r="S3" i="15"/>
  <c r="R3" i="15"/>
  <c r="Q3" i="15"/>
  <c r="G66" i="15"/>
  <c r="H66" i="15"/>
  <c r="I66" i="15"/>
  <c r="J66" i="15"/>
  <c r="K66" i="15"/>
  <c r="L66" i="15"/>
  <c r="M66" i="15"/>
  <c r="N66" i="15"/>
  <c r="O66" i="15"/>
  <c r="G67" i="15"/>
  <c r="H67" i="15"/>
  <c r="I67" i="15"/>
  <c r="J67" i="15"/>
  <c r="K67" i="15"/>
  <c r="L67" i="15"/>
  <c r="M67" i="15"/>
  <c r="N67" i="15"/>
  <c r="O67" i="15"/>
  <c r="G68" i="15"/>
  <c r="H68" i="15"/>
  <c r="I68" i="15"/>
  <c r="J68" i="15"/>
  <c r="K68" i="15"/>
  <c r="L68" i="15"/>
  <c r="M68" i="15"/>
  <c r="N68" i="15"/>
  <c r="O68" i="15"/>
  <c r="O65" i="15"/>
  <c r="N65" i="15"/>
  <c r="M65" i="15"/>
  <c r="L65" i="15"/>
  <c r="K65" i="15"/>
  <c r="J65" i="15"/>
  <c r="I65" i="15"/>
  <c r="H65" i="15"/>
  <c r="G65" i="15"/>
  <c r="F68" i="15"/>
  <c r="F67" i="15"/>
  <c r="F66" i="15"/>
  <c r="E66" i="15"/>
  <c r="E67" i="15"/>
  <c r="E68" i="15"/>
  <c r="E65" i="15"/>
  <c r="D66" i="15"/>
  <c r="D67" i="15"/>
  <c r="D68" i="15"/>
  <c r="D65" i="15"/>
  <c r="O48" i="15"/>
  <c r="O49" i="15"/>
  <c r="O50" i="15"/>
  <c r="O51" i="15"/>
  <c r="O52" i="15"/>
  <c r="O53" i="15"/>
  <c r="O54" i="15"/>
  <c r="O55" i="15"/>
  <c r="O56" i="15"/>
  <c r="O57" i="15"/>
  <c r="O58" i="15"/>
  <c r="O59" i="15"/>
  <c r="O60" i="15"/>
  <c r="O61" i="15"/>
  <c r="O62" i="15"/>
  <c r="L48" i="15"/>
  <c r="L49" i="15"/>
  <c r="L50" i="15"/>
  <c r="L51" i="15"/>
  <c r="L52" i="15"/>
  <c r="L53" i="15"/>
  <c r="L54" i="15"/>
  <c r="L55" i="15"/>
  <c r="L56" i="15"/>
  <c r="L57" i="15"/>
  <c r="L58" i="15"/>
  <c r="L59" i="15"/>
  <c r="L60" i="15"/>
  <c r="L61" i="15"/>
  <c r="L62" i="15"/>
  <c r="I48" i="15"/>
  <c r="I49" i="15"/>
  <c r="I50" i="15"/>
  <c r="I51" i="15"/>
  <c r="I52" i="15"/>
  <c r="I53" i="15"/>
  <c r="I54" i="15"/>
  <c r="I55" i="15"/>
  <c r="I56" i="15"/>
  <c r="I57" i="15"/>
  <c r="I58" i="15"/>
  <c r="I59" i="15"/>
  <c r="I60" i="15"/>
  <c r="I61" i="15"/>
  <c r="I62" i="15"/>
  <c r="F48" i="15"/>
  <c r="F49" i="15"/>
  <c r="F50" i="15"/>
  <c r="F51" i="15"/>
  <c r="F52" i="15"/>
  <c r="F53" i="15"/>
  <c r="F54" i="15"/>
  <c r="F55" i="15"/>
  <c r="F56" i="15"/>
  <c r="F57" i="15"/>
  <c r="F58" i="15"/>
  <c r="F59" i="15"/>
  <c r="F60" i="15"/>
  <c r="F61" i="15"/>
  <c r="F62" i="15"/>
  <c r="O37" i="15"/>
  <c r="O38" i="15"/>
  <c r="O39" i="15"/>
  <c r="O40" i="15"/>
  <c r="O41" i="15"/>
  <c r="O42" i="15"/>
  <c r="O43" i="15"/>
  <c r="O44" i="15"/>
  <c r="L37" i="15"/>
  <c r="L38" i="15"/>
  <c r="L39" i="15"/>
  <c r="L40" i="15"/>
  <c r="L41" i="15"/>
  <c r="L42" i="15"/>
  <c r="L43" i="15"/>
  <c r="L44" i="15"/>
  <c r="I37" i="15"/>
  <c r="I38" i="15"/>
  <c r="I39" i="15"/>
  <c r="I40" i="15"/>
  <c r="I41" i="15"/>
  <c r="I42" i="15"/>
  <c r="I43" i="15"/>
  <c r="I44" i="15"/>
  <c r="F37" i="15"/>
  <c r="F38" i="15"/>
  <c r="F39" i="15"/>
  <c r="F40" i="15"/>
  <c r="F41" i="15"/>
  <c r="F42" i="15"/>
  <c r="F43" i="15"/>
  <c r="F44" i="15"/>
  <c r="O29" i="15"/>
  <c r="O30" i="15"/>
  <c r="O31" i="15"/>
  <c r="O32" i="15"/>
  <c r="O33" i="15"/>
  <c r="L29" i="15"/>
  <c r="L30" i="15"/>
  <c r="L31" i="15"/>
  <c r="L32" i="15"/>
  <c r="L33" i="15"/>
  <c r="I29" i="15"/>
  <c r="I30" i="15"/>
  <c r="I31" i="15"/>
  <c r="I32" i="15"/>
  <c r="I33" i="15"/>
  <c r="F29" i="15"/>
  <c r="F30" i="15"/>
  <c r="F31" i="15"/>
  <c r="F32" i="15"/>
  <c r="F33" i="15"/>
  <c r="O24" i="15"/>
  <c r="O25" i="15"/>
  <c r="L24" i="15"/>
  <c r="L25" i="15"/>
  <c r="I24" i="15"/>
  <c r="I25" i="15"/>
  <c r="F24" i="15"/>
  <c r="F25" i="15"/>
  <c r="O15" i="15"/>
  <c r="O16" i="15"/>
  <c r="O17" i="15"/>
  <c r="O18" i="15"/>
  <c r="O19" i="15"/>
  <c r="O20" i="15"/>
  <c r="L15" i="15"/>
  <c r="L16" i="15"/>
  <c r="L17" i="15"/>
  <c r="L18" i="15"/>
  <c r="L19" i="15"/>
  <c r="L20" i="15"/>
  <c r="I15" i="15"/>
  <c r="I16" i="15"/>
  <c r="I17" i="15"/>
  <c r="I18" i="15"/>
  <c r="I19" i="15"/>
  <c r="I20" i="15"/>
  <c r="F15" i="15"/>
  <c r="F16" i="15"/>
  <c r="F17" i="15"/>
  <c r="F18" i="15"/>
  <c r="F19" i="15"/>
  <c r="F20" i="15"/>
  <c r="F65" i="15"/>
  <c r="O47" i="15"/>
  <c r="L47" i="15"/>
  <c r="I47" i="15"/>
  <c r="F47" i="15"/>
  <c r="F36" i="15"/>
  <c r="I36" i="15"/>
  <c r="L36" i="15"/>
  <c r="O36" i="15"/>
  <c r="O28" i="15"/>
  <c r="L28" i="15"/>
  <c r="I28" i="15"/>
  <c r="F28" i="15"/>
  <c r="O23" i="15"/>
  <c r="L23" i="15"/>
  <c r="I23" i="15"/>
  <c r="F23" i="15"/>
  <c r="O14" i="15"/>
  <c r="L14" i="15"/>
  <c r="I14" i="15"/>
  <c r="F14" i="15"/>
  <c r="L4" i="15"/>
  <c r="L5" i="15"/>
  <c r="L6" i="15"/>
  <c r="L7" i="15"/>
  <c r="L8" i="15"/>
  <c r="L9" i="15"/>
  <c r="L10" i="15"/>
  <c r="L11" i="15"/>
  <c r="L3" i="15"/>
  <c r="I4" i="15"/>
  <c r="I5" i="15"/>
  <c r="I6" i="15"/>
  <c r="I7" i="15"/>
  <c r="I8" i="15"/>
  <c r="I9" i="15"/>
  <c r="I10" i="15"/>
  <c r="I11" i="15"/>
  <c r="I3" i="15"/>
  <c r="F4" i="15"/>
  <c r="F5" i="15"/>
  <c r="F6" i="15"/>
  <c r="F7" i="15"/>
  <c r="F8" i="15"/>
  <c r="F9" i="15"/>
  <c r="F10" i="15"/>
  <c r="F11" i="15"/>
  <c r="F3" i="15"/>
  <c r="O4" i="15"/>
  <c r="O5" i="15"/>
  <c r="O6" i="15"/>
  <c r="O7" i="15"/>
  <c r="O8" i="15"/>
  <c r="O9" i="15"/>
  <c r="O10" i="15"/>
  <c r="O11" i="15"/>
  <c r="O3" i="15"/>
  <c r="E47" i="15"/>
  <c r="G47" i="15"/>
  <c r="H47" i="15"/>
  <c r="J47" i="15"/>
  <c r="K47" i="15"/>
  <c r="M47" i="15"/>
  <c r="N47" i="15"/>
  <c r="E48" i="15"/>
  <c r="G48" i="15"/>
  <c r="H48" i="15"/>
  <c r="J48" i="15"/>
  <c r="K48" i="15"/>
  <c r="M48" i="15"/>
  <c r="N48" i="15"/>
  <c r="E49" i="15"/>
  <c r="G49" i="15"/>
  <c r="H49" i="15"/>
  <c r="J49" i="15"/>
  <c r="K49" i="15"/>
  <c r="M49" i="15"/>
  <c r="N49" i="15"/>
  <c r="E50" i="15"/>
  <c r="G50" i="15"/>
  <c r="H50" i="15"/>
  <c r="J50" i="15"/>
  <c r="K50" i="15"/>
  <c r="M50" i="15"/>
  <c r="N50" i="15"/>
  <c r="E51" i="15"/>
  <c r="G51" i="15"/>
  <c r="H51" i="15"/>
  <c r="J51" i="15"/>
  <c r="K51" i="15"/>
  <c r="M51" i="15"/>
  <c r="N51" i="15"/>
  <c r="E52" i="15"/>
  <c r="G52" i="15"/>
  <c r="H52" i="15"/>
  <c r="J52" i="15"/>
  <c r="K52" i="15"/>
  <c r="M52" i="15"/>
  <c r="N52" i="15"/>
  <c r="E53" i="15"/>
  <c r="G53" i="15"/>
  <c r="H53" i="15"/>
  <c r="J53" i="15"/>
  <c r="K53" i="15"/>
  <c r="M53" i="15"/>
  <c r="N53" i="15"/>
  <c r="E54" i="15"/>
  <c r="G54" i="15"/>
  <c r="H54" i="15"/>
  <c r="J54" i="15"/>
  <c r="K54" i="15"/>
  <c r="M54" i="15"/>
  <c r="N54" i="15"/>
  <c r="E55" i="15"/>
  <c r="G55" i="15"/>
  <c r="H55" i="15"/>
  <c r="J55" i="15"/>
  <c r="K55" i="15"/>
  <c r="M55" i="15"/>
  <c r="N55" i="15"/>
  <c r="E56" i="15"/>
  <c r="G56" i="15"/>
  <c r="H56" i="15"/>
  <c r="J56" i="15"/>
  <c r="K56" i="15"/>
  <c r="M56" i="15"/>
  <c r="N56" i="15"/>
  <c r="E57" i="15"/>
  <c r="G57" i="15"/>
  <c r="H57" i="15"/>
  <c r="J57" i="15"/>
  <c r="K57" i="15"/>
  <c r="M57" i="15"/>
  <c r="N57" i="15"/>
  <c r="E58" i="15"/>
  <c r="G58" i="15"/>
  <c r="H58" i="15"/>
  <c r="J58" i="15"/>
  <c r="K58" i="15"/>
  <c r="M58" i="15"/>
  <c r="N58" i="15"/>
  <c r="E59" i="15"/>
  <c r="G59" i="15"/>
  <c r="H59" i="15"/>
  <c r="J59" i="15"/>
  <c r="K59" i="15"/>
  <c r="M59" i="15"/>
  <c r="N59" i="15"/>
  <c r="E60" i="15"/>
  <c r="G60" i="15"/>
  <c r="H60" i="15"/>
  <c r="J60" i="15"/>
  <c r="K60" i="15"/>
  <c r="M60" i="15"/>
  <c r="N60" i="15"/>
  <c r="E61" i="15"/>
  <c r="G61" i="15"/>
  <c r="H61" i="15"/>
  <c r="J61" i="15"/>
  <c r="K61" i="15"/>
  <c r="M61" i="15"/>
  <c r="N61" i="15"/>
  <c r="E62" i="15"/>
  <c r="G62" i="15"/>
  <c r="H62" i="15"/>
  <c r="J62" i="15"/>
  <c r="K62" i="15"/>
  <c r="M62" i="15"/>
  <c r="N62" i="15"/>
  <c r="D48" i="15"/>
  <c r="D49" i="15"/>
  <c r="D50" i="15"/>
  <c r="D51" i="15"/>
  <c r="D52" i="15"/>
  <c r="D53" i="15"/>
  <c r="D54" i="15"/>
  <c r="D55" i="15"/>
  <c r="D56" i="15"/>
  <c r="D57" i="15"/>
  <c r="D58" i="15"/>
  <c r="D59" i="15"/>
  <c r="D60" i="15"/>
  <c r="D61" i="15"/>
  <c r="D62" i="15"/>
  <c r="D47" i="15"/>
  <c r="E36" i="15"/>
  <c r="G36" i="15"/>
  <c r="H36" i="15"/>
  <c r="J36" i="15"/>
  <c r="K36" i="15"/>
  <c r="M36" i="15"/>
  <c r="N36" i="15"/>
  <c r="E37" i="15"/>
  <c r="G37" i="15"/>
  <c r="H37" i="15"/>
  <c r="J37" i="15"/>
  <c r="K37" i="15"/>
  <c r="M37" i="15"/>
  <c r="N37" i="15"/>
  <c r="E38" i="15"/>
  <c r="G38" i="15"/>
  <c r="H38" i="15"/>
  <c r="J38" i="15"/>
  <c r="K38" i="15"/>
  <c r="M38" i="15"/>
  <c r="N38" i="15"/>
  <c r="E39" i="15"/>
  <c r="G39" i="15"/>
  <c r="H39" i="15"/>
  <c r="J39" i="15"/>
  <c r="K39" i="15"/>
  <c r="M39" i="15"/>
  <c r="N39" i="15"/>
  <c r="E40" i="15"/>
  <c r="G40" i="15"/>
  <c r="H40" i="15"/>
  <c r="J40" i="15"/>
  <c r="K40" i="15"/>
  <c r="M40" i="15"/>
  <c r="N40" i="15"/>
  <c r="E41" i="15"/>
  <c r="G41" i="15"/>
  <c r="H41" i="15"/>
  <c r="J41" i="15"/>
  <c r="K41" i="15"/>
  <c r="M41" i="15"/>
  <c r="N41" i="15"/>
  <c r="E42" i="15"/>
  <c r="G42" i="15"/>
  <c r="H42" i="15"/>
  <c r="J42" i="15"/>
  <c r="K42" i="15"/>
  <c r="M42" i="15"/>
  <c r="N42" i="15"/>
  <c r="E43" i="15"/>
  <c r="G43" i="15"/>
  <c r="H43" i="15"/>
  <c r="J43" i="15"/>
  <c r="K43" i="15"/>
  <c r="M43" i="15"/>
  <c r="N43" i="15"/>
  <c r="E44" i="15"/>
  <c r="G44" i="15"/>
  <c r="H44" i="15"/>
  <c r="J44" i="15"/>
  <c r="K44" i="15"/>
  <c r="M44" i="15"/>
  <c r="N44" i="15"/>
  <c r="D37" i="15"/>
  <c r="D38" i="15"/>
  <c r="D39" i="15"/>
  <c r="D40" i="15"/>
  <c r="D41" i="15"/>
  <c r="D42" i="15"/>
  <c r="D43" i="15"/>
  <c r="D44" i="15"/>
  <c r="D36" i="15"/>
  <c r="E28" i="15"/>
  <c r="G28" i="15"/>
  <c r="H28" i="15"/>
  <c r="J28" i="15"/>
  <c r="K28" i="15"/>
  <c r="M28" i="15"/>
  <c r="N28" i="15"/>
  <c r="P28" i="15"/>
  <c r="E29" i="15"/>
  <c r="G29" i="15"/>
  <c r="H29" i="15"/>
  <c r="J29" i="15"/>
  <c r="K29" i="15"/>
  <c r="M29" i="15"/>
  <c r="N29" i="15"/>
  <c r="P29" i="15"/>
  <c r="E30" i="15"/>
  <c r="G30" i="15"/>
  <c r="H30" i="15"/>
  <c r="J30" i="15"/>
  <c r="K30" i="15"/>
  <c r="M30" i="15"/>
  <c r="N30" i="15"/>
  <c r="P30" i="15"/>
  <c r="E31" i="15"/>
  <c r="G31" i="15"/>
  <c r="H31" i="15"/>
  <c r="J31" i="15"/>
  <c r="K31" i="15"/>
  <c r="M31" i="15"/>
  <c r="N31" i="15"/>
  <c r="P31" i="15"/>
  <c r="E32" i="15"/>
  <c r="G32" i="15"/>
  <c r="H32" i="15"/>
  <c r="J32" i="15"/>
  <c r="K32" i="15"/>
  <c r="M32" i="15"/>
  <c r="N32" i="15"/>
  <c r="P32" i="15"/>
  <c r="E33" i="15"/>
  <c r="G33" i="15"/>
  <c r="H33" i="15"/>
  <c r="J33" i="15"/>
  <c r="K33" i="15"/>
  <c r="M33" i="15"/>
  <c r="N33" i="15"/>
  <c r="P33" i="15"/>
  <c r="D29" i="15"/>
  <c r="D30" i="15"/>
  <c r="D31" i="15"/>
  <c r="D32" i="15"/>
  <c r="D33" i="15"/>
  <c r="D28" i="15"/>
  <c r="D24" i="15"/>
  <c r="E24" i="15"/>
  <c r="G24" i="15"/>
  <c r="H24" i="15"/>
  <c r="J24" i="15"/>
  <c r="K24" i="15"/>
  <c r="M24" i="15"/>
  <c r="N24" i="15"/>
  <c r="D25" i="15"/>
  <c r="E25" i="15"/>
  <c r="G25" i="15"/>
  <c r="H25" i="15"/>
  <c r="J25" i="15"/>
  <c r="K25" i="15"/>
  <c r="M25" i="15"/>
  <c r="N25" i="15"/>
  <c r="E23" i="15"/>
  <c r="G23" i="15"/>
  <c r="H23" i="15"/>
  <c r="J23" i="15"/>
  <c r="K23" i="15"/>
  <c r="M23" i="15"/>
  <c r="N23" i="15"/>
  <c r="D23" i="15"/>
  <c r="D15" i="15"/>
  <c r="E15" i="15"/>
  <c r="G15" i="15"/>
  <c r="H15" i="15"/>
  <c r="J15" i="15"/>
  <c r="K15" i="15"/>
  <c r="M15" i="15"/>
  <c r="N15" i="15"/>
  <c r="D16" i="15"/>
  <c r="E16" i="15"/>
  <c r="G16" i="15"/>
  <c r="H16" i="15"/>
  <c r="J16" i="15"/>
  <c r="K16" i="15"/>
  <c r="M16" i="15"/>
  <c r="N16" i="15"/>
  <c r="D17" i="15"/>
  <c r="E17" i="15"/>
  <c r="G17" i="15"/>
  <c r="H17" i="15"/>
  <c r="J17" i="15"/>
  <c r="K17" i="15"/>
  <c r="M17" i="15"/>
  <c r="N17" i="15"/>
  <c r="D18" i="15"/>
  <c r="E18" i="15"/>
  <c r="G18" i="15"/>
  <c r="H18" i="15"/>
  <c r="J18" i="15"/>
  <c r="K18" i="15"/>
  <c r="M18" i="15"/>
  <c r="N18" i="15"/>
  <c r="D19" i="15"/>
  <c r="E19" i="15"/>
  <c r="G19" i="15"/>
  <c r="H19" i="15"/>
  <c r="J19" i="15"/>
  <c r="K19" i="15"/>
  <c r="M19" i="15"/>
  <c r="N19" i="15"/>
  <c r="D20" i="15"/>
  <c r="E20" i="15"/>
  <c r="G20" i="15"/>
  <c r="H20" i="15"/>
  <c r="J20" i="15"/>
  <c r="K20" i="15"/>
  <c r="M20" i="15"/>
  <c r="N20" i="15"/>
  <c r="E14" i="15"/>
  <c r="G14" i="15"/>
  <c r="H14" i="15"/>
  <c r="J14" i="15"/>
  <c r="K14" i="15"/>
  <c r="M14" i="15"/>
  <c r="N14" i="15"/>
  <c r="D14" i="15"/>
  <c r="D4" i="15"/>
  <c r="E4" i="15"/>
  <c r="G4" i="15"/>
  <c r="H4" i="15"/>
  <c r="J4" i="15"/>
  <c r="K4" i="15"/>
  <c r="M4" i="15"/>
  <c r="N4" i="15"/>
  <c r="D5" i="15"/>
  <c r="E5" i="15"/>
  <c r="G5" i="15"/>
  <c r="H5" i="15"/>
  <c r="J5" i="15"/>
  <c r="K5" i="15"/>
  <c r="M5" i="15"/>
  <c r="N5" i="15"/>
  <c r="D6" i="15"/>
  <c r="E6" i="15"/>
  <c r="G6" i="15"/>
  <c r="H6" i="15"/>
  <c r="J6" i="15"/>
  <c r="K6" i="15"/>
  <c r="M6" i="15"/>
  <c r="N6" i="15"/>
  <c r="D7" i="15"/>
  <c r="E7" i="15"/>
  <c r="G7" i="15"/>
  <c r="H7" i="15"/>
  <c r="J7" i="15"/>
  <c r="K7" i="15"/>
  <c r="M7" i="15"/>
  <c r="N7" i="15"/>
  <c r="D8" i="15"/>
  <c r="E8" i="15"/>
  <c r="G8" i="15"/>
  <c r="H8" i="15"/>
  <c r="J8" i="15"/>
  <c r="K8" i="15"/>
  <c r="M8" i="15"/>
  <c r="N8" i="15"/>
  <c r="D9" i="15"/>
  <c r="E9" i="15"/>
  <c r="G9" i="15"/>
  <c r="H9" i="15"/>
  <c r="J9" i="15"/>
  <c r="K9" i="15"/>
  <c r="M9" i="15"/>
  <c r="N9" i="15"/>
  <c r="D10" i="15"/>
  <c r="E10" i="15"/>
  <c r="G10" i="15"/>
  <c r="H10" i="15"/>
  <c r="J10" i="15"/>
  <c r="K10" i="15"/>
  <c r="M10" i="15"/>
  <c r="N10" i="15"/>
  <c r="D11" i="15"/>
  <c r="E11" i="15"/>
  <c r="G11" i="15"/>
  <c r="H11" i="15"/>
  <c r="J11" i="15"/>
  <c r="K11" i="15"/>
  <c r="M11" i="15"/>
  <c r="N11" i="15"/>
  <c r="E3" i="15"/>
  <c r="G3" i="15"/>
  <c r="H3" i="15"/>
  <c r="J3" i="15"/>
  <c r="K3" i="15"/>
  <c r="M3" i="15"/>
  <c r="N3" i="15"/>
  <c r="D3" i="15"/>
  <c r="O70" i="15"/>
  <c r="I70" i="15"/>
  <c r="C68" i="15"/>
  <c r="B68" i="15"/>
  <c r="C67" i="15"/>
  <c r="B67" i="15"/>
  <c r="C66" i="15"/>
  <c r="B66" i="15"/>
  <c r="C65" i="15"/>
  <c r="B65" i="15"/>
  <c r="A65" i="15"/>
  <c r="C62" i="15"/>
  <c r="B62" i="15"/>
  <c r="C61" i="15"/>
  <c r="B61" i="15"/>
  <c r="C60" i="15"/>
  <c r="B60" i="15"/>
  <c r="C59" i="15"/>
  <c r="B59" i="15"/>
  <c r="C58" i="15"/>
  <c r="B58" i="15"/>
  <c r="C57" i="15"/>
  <c r="B57" i="15"/>
  <c r="C56" i="15"/>
  <c r="B56" i="15"/>
  <c r="C55" i="15"/>
  <c r="B55" i="15"/>
  <c r="C54" i="15"/>
  <c r="B54" i="15"/>
  <c r="C53" i="15"/>
  <c r="B53" i="15"/>
  <c r="C52" i="15"/>
  <c r="B52" i="15"/>
  <c r="C51" i="15"/>
  <c r="B51" i="15"/>
  <c r="C50" i="15"/>
  <c r="B50" i="15"/>
  <c r="C49" i="15"/>
  <c r="B49" i="15"/>
  <c r="C48" i="15"/>
  <c r="B48" i="15"/>
  <c r="C47" i="15"/>
  <c r="B47" i="15"/>
  <c r="A47" i="15"/>
  <c r="O46" i="15"/>
  <c r="I46" i="15"/>
  <c r="F46" i="15"/>
  <c r="C44" i="15"/>
  <c r="B44" i="15"/>
  <c r="C43" i="15"/>
  <c r="B43" i="15"/>
  <c r="C42" i="15"/>
  <c r="B42" i="15"/>
  <c r="C41" i="15"/>
  <c r="B41" i="15"/>
  <c r="C40" i="15"/>
  <c r="B40" i="15"/>
  <c r="C39" i="15"/>
  <c r="B39" i="15"/>
  <c r="C38" i="15"/>
  <c r="B38" i="15"/>
  <c r="C37" i="15"/>
  <c r="B37" i="15"/>
  <c r="C36" i="15"/>
  <c r="B36" i="15"/>
  <c r="A36" i="15"/>
  <c r="O35" i="15"/>
  <c r="I35" i="15"/>
  <c r="F35" i="15"/>
  <c r="C33" i="15"/>
  <c r="B33" i="15"/>
  <c r="C32" i="15"/>
  <c r="B32" i="15"/>
  <c r="C31" i="15"/>
  <c r="B31" i="15"/>
  <c r="C30" i="15"/>
  <c r="B30" i="15"/>
  <c r="C29" i="15"/>
  <c r="C34" i="15" s="1"/>
  <c r="B29" i="15"/>
  <c r="C28" i="15"/>
  <c r="B28" i="15"/>
  <c r="A28" i="15"/>
  <c r="O27" i="15"/>
  <c r="I27" i="15"/>
  <c r="F27" i="15"/>
  <c r="C25" i="15"/>
  <c r="B25" i="15"/>
  <c r="C24" i="15"/>
  <c r="B24" i="15"/>
  <c r="C23" i="15"/>
  <c r="B23" i="15"/>
  <c r="A23" i="15"/>
  <c r="O22" i="15"/>
  <c r="I22" i="15"/>
  <c r="F22" i="15"/>
  <c r="C20" i="15"/>
  <c r="B20" i="15"/>
  <c r="C19" i="15"/>
  <c r="B19" i="15"/>
  <c r="C18" i="15"/>
  <c r="B18" i="15"/>
  <c r="C17" i="15"/>
  <c r="B17" i="15"/>
  <c r="C16" i="15"/>
  <c r="B16" i="15"/>
  <c r="C15" i="15"/>
  <c r="B15" i="15"/>
  <c r="C14" i="15"/>
  <c r="B14" i="15"/>
  <c r="A14" i="15"/>
  <c r="C11" i="15"/>
  <c r="B11" i="15"/>
  <c r="C10" i="15"/>
  <c r="B10" i="15"/>
  <c r="C9" i="15"/>
  <c r="B9" i="15"/>
  <c r="C8" i="15"/>
  <c r="B8" i="15"/>
  <c r="C7" i="15"/>
  <c r="B7" i="15"/>
  <c r="C6" i="15"/>
  <c r="B6" i="15"/>
  <c r="C5" i="15"/>
  <c r="B5" i="15"/>
  <c r="C4" i="15"/>
  <c r="B4" i="15"/>
  <c r="C3" i="15"/>
  <c r="B3" i="15"/>
  <c r="A3" i="15"/>
  <c r="AI2" i="10"/>
  <c r="AI3" i="10"/>
  <c r="AI4" i="10"/>
  <c r="AI5" i="10"/>
  <c r="AI6" i="10"/>
  <c r="AI7" i="10"/>
  <c r="AI8" i="10"/>
  <c r="AI9" i="10"/>
  <c r="AI10" i="10"/>
  <c r="AI11" i="10"/>
  <c r="AI12" i="10"/>
  <c r="AI13" i="10"/>
  <c r="AI14" i="10"/>
  <c r="AI15" i="10"/>
  <c r="AI16" i="10"/>
  <c r="AI17" i="10"/>
  <c r="AI18" i="10"/>
  <c r="AI19" i="10"/>
  <c r="AI20" i="10"/>
  <c r="AI21" i="10"/>
  <c r="AI22" i="10"/>
  <c r="AI23" i="10"/>
  <c r="AI24" i="10"/>
  <c r="AI25" i="10"/>
  <c r="AI26" i="10"/>
  <c r="AI27" i="10"/>
  <c r="AI28" i="10"/>
  <c r="AI29" i="10"/>
  <c r="AI30" i="10"/>
  <c r="AI31" i="10"/>
  <c r="AI32" i="10"/>
  <c r="AI33" i="10"/>
  <c r="AI34" i="10"/>
  <c r="AI35" i="10"/>
  <c r="AI36" i="10"/>
  <c r="AI37" i="10"/>
  <c r="AI38" i="10"/>
  <c r="AI39" i="10"/>
  <c r="AI40" i="10"/>
  <c r="AI41" i="10"/>
  <c r="AI42" i="10"/>
  <c r="AI43" i="10"/>
  <c r="AI44" i="10"/>
  <c r="AI45" i="10"/>
  <c r="AI46" i="10"/>
  <c r="AI47" i="10"/>
  <c r="AI48" i="10"/>
  <c r="AI49" i="10"/>
  <c r="AI50" i="10"/>
  <c r="AI51" i="10"/>
  <c r="AI52" i="10"/>
  <c r="AI53" i="10"/>
  <c r="AI54" i="10"/>
  <c r="AI55" i="10"/>
  <c r="AB2" i="10"/>
  <c r="AC2" i="10"/>
  <c r="AD2" i="10"/>
  <c r="AE2" i="10"/>
  <c r="AF2" i="10"/>
  <c r="AG2" i="10"/>
  <c r="AH2" i="10"/>
  <c r="AB3" i="10"/>
  <c r="AC3" i="10"/>
  <c r="AD3" i="10"/>
  <c r="AE3" i="10"/>
  <c r="AF3" i="10"/>
  <c r="AG3" i="10"/>
  <c r="AH3" i="10"/>
  <c r="AB4" i="10"/>
  <c r="AC4" i="10"/>
  <c r="AD4" i="10"/>
  <c r="AE4" i="10"/>
  <c r="AF4" i="10"/>
  <c r="AG4" i="10"/>
  <c r="AH4" i="10"/>
  <c r="AB5" i="10"/>
  <c r="AC5" i="10"/>
  <c r="AD5" i="10"/>
  <c r="AE5" i="10"/>
  <c r="AF5" i="10"/>
  <c r="AG5" i="10"/>
  <c r="AH5" i="10"/>
  <c r="AB6" i="10"/>
  <c r="AC6" i="10"/>
  <c r="AD6" i="10"/>
  <c r="AE6" i="10"/>
  <c r="AF6" i="10"/>
  <c r="AG6" i="10"/>
  <c r="AH6" i="10"/>
  <c r="AB7" i="10"/>
  <c r="AC7" i="10"/>
  <c r="AD7" i="10"/>
  <c r="AE7" i="10"/>
  <c r="AF7" i="10"/>
  <c r="AG7" i="10"/>
  <c r="AH7" i="10"/>
  <c r="AB8" i="10"/>
  <c r="AC8" i="10"/>
  <c r="AD8" i="10"/>
  <c r="AE8" i="10"/>
  <c r="AF8" i="10"/>
  <c r="AG8" i="10"/>
  <c r="AH8" i="10"/>
  <c r="AB9" i="10"/>
  <c r="AC9" i="10"/>
  <c r="AD9" i="10"/>
  <c r="AE9" i="10"/>
  <c r="AF9" i="10"/>
  <c r="AG9" i="10"/>
  <c r="AH9" i="10"/>
  <c r="AB10" i="10"/>
  <c r="AC10" i="10"/>
  <c r="AD10" i="10"/>
  <c r="AE10" i="10"/>
  <c r="AF10" i="10"/>
  <c r="AG10" i="10"/>
  <c r="AH10" i="10"/>
  <c r="AB11" i="10"/>
  <c r="AC11" i="10"/>
  <c r="AD11" i="10"/>
  <c r="AE11" i="10"/>
  <c r="AF11" i="10"/>
  <c r="AG11" i="10"/>
  <c r="AH11" i="10"/>
  <c r="AB12" i="10"/>
  <c r="AC12" i="10"/>
  <c r="AD12" i="10"/>
  <c r="AE12" i="10"/>
  <c r="AF12" i="10"/>
  <c r="AG12" i="10"/>
  <c r="AH12" i="10"/>
  <c r="AB13" i="10"/>
  <c r="AC13" i="10"/>
  <c r="AD13" i="10"/>
  <c r="AE13" i="10"/>
  <c r="AF13" i="10"/>
  <c r="AG13" i="10"/>
  <c r="AH13" i="10"/>
  <c r="AB14" i="10"/>
  <c r="AC14" i="10"/>
  <c r="AD14" i="10"/>
  <c r="AE14" i="10"/>
  <c r="AF14" i="10"/>
  <c r="AG14" i="10"/>
  <c r="AH14" i="10"/>
  <c r="AB15" i="10"/>
  <c r="AC15" i="10"/>
  <c r="AD15" i="10"/>
  <c r="AE15" i="10"/>
  <c r="AF15" i="10"/>
  <c r="AG15" i="10"/>
  <c r="AH15" i="10"/>
  <c r="AB16" i="10"/>
  <c r="AC16" i="10"/>
  <c r="AD16" i="10"/>
  <c r="AE16" i="10"/>
  <c r="AF16" i="10"/>
  <c r="AG16" i="10"/>
  <c r="AH16" i="10"/>
  <c r="AB17" i="10"/>
  <c r="AC17" i="10"/>
  <c r="AD17" i="10"/>
  <c r="AE17" i="10"/>
  <c r="AF17" i="10"/>
  <c r="AG17" i="10"/>
  <c r="AH17" i="10"/>
  <c r="AB18" i="10"/>
  <c r="AC18" i="10"/>
  <c r="AD18" i="10"/>
  <c r="AE18" i="10"/>
  <c r="AF18" i="10"/>
  <c r="AG18" i="10"/>
  <c r="AH18" i="10"/>
  <c r="AB19" i="10"/>
  <c r="AC19" i="10"/>
  <c r="AD19" i="10"/>
  <c r="AE19" i="10"/>
  <c r="AF19" i="10"/>
  <c r="AG19" i="10"/>
  <c r="AH19" i="10"/>
  <c r="AB20" i="10"/>
  <c r="AC20" i="10"/>
  <c r="AD20" i="10"/>
  <c r="AE20" i="10"/>
  <c r="AF20" i="10"/>
  <c r="AG20" i="10"/>
  <c r="AH20" i="10"/>
  <c r="AB21" i="10"/>
  <c r="AC21" i="10"/>
  <c r="AD21" i="10"/>
  <c r="AE21" i="10"/>
  <c r="AF21" i="10"/>
  <c r="AG21" i="10"/>
  <c r="AH21" i="10"/>
  <c r="AB22" i="10"/>
  <c r="AC22" i="10"/>
  <c r="AD22" i="10"/>
  <c r="AE22" i="10"/>
  <c r="AF22" i="10"/>
  <c r="AG22" i="10"/>
  <c r="AH22" i="10"/>
  <c r="AB23" i="10"/>
  <c r="AC23" i="10"/>
  <c r="AD23" i="10"/>
  <c r="AE23" i="10"/>
  <c r="AF23" i="10"/>
  <c r="AG23" i="10"/>
  <c r="AH23" i="10"/>
  <c r="AB24" i="10"/>
  <c r="AC24" i="10"/>
  <c r="AD24" i="10"/>
  <c r="AE24" i="10"/>
  <c r="AF24" i="10"/>
  <c r="AG24" i="10"/>
  <c r="AH24" i="10"/>
  <c r="AB25" i="10"/>
  <c r="AC25" i="10"/>
  <c r="AD25" i="10"/>
  <c r="AE25" i="10"/>
  <c r="AF25" i="10"/>
  <c r="AG25" i="10"/>
  <c r="AH25" i="10"/>
  <c r="AB26" i="10"/>
  <c r="AC26" i="10"/>
  <c r="AD26" i="10"/>
  <c r="AE26" i="10"/>
  <c r="AF26" i="10"/>
  <c r="AG26" i="10"/>
  <c r="AH26" i="10"/>
  <c r="AB27" i="10"/>
  <c r="AC27" i="10"/>
  <c r="AD27" i="10"/>
  <c r="AE27" i="10"/>
  <c r="AF27" i="10"/>
  <c r="AG27" i="10"/>
  <c r="AH27" i="10"/>
  <c r="AB28" i="10"/>
  <c r="AC28" i="10"/>
  <c r="AD28" i="10"/>
  <c r="AE28" i="10"/>
  <c r="AF28" i="10"/>
  <c r="AG28" i="10"/>
  <c r="AH28" i="10"/>
  <c r="AB29" i="10"/>
  <c r="AC29" i="10"/>
  <c r="AD29" i="10"/>
  <c r="AE29" i="10"/>
  <c r="AF29" i="10"/>
  <c r="AG29" i="10"/>
  <c r="AH29" i="10"/>
  <c r="AB30" i="10"/>
  <c r="AC30" i="10"/>
  <c r="AD30" i="10"/>
  <c r="AE30" i="10"/>
  <c r="AF30" i="10"/>
  <c r="AG30" i="10"/>
  <c r="AH30" i="10"/>
  <c r="AB31" i="10"/>
  <c r="AC31" i="10"/>
  <c r="AD31" i="10"/>
  <c r="AE31" i="10"/>
  <c r="AF31" i="10"/>
  <c r="AG31" i="10"/>
  <c r="AH31" i="10"/>
  <c r="AB32" i="10"/>
  <c r="AC32" i="10"/>
  <c r="AD32" i="10"/>
  <c r="AE32" i="10"/>
  <c r="AF32" i="10"/>
  <c r="AG32" i="10"/>
  <c r="AH32" i="10"/>
  <c r="AB33" i="10"/>
  <c r="AC33" i="10"/>
  <c r="AD33" i="10"/>
  <c r="AE33" i="10"/>
  <c r="AF33" i="10"/>
  <c r="AG33" i="10"/>
  <c r="AH33" i="10"/>
  <c r="AB34" i="10"/>
  <c r="AC34" i="10"/>
  <c r="AD34" i="10"/>
  <c r="AE34" i="10"/>
  <c r="AF34" i="10"/>
  <c r="AG34" i="10"/>
  <c r="AH34" i="10"/>
  <c r="AB35" i="10"/>
  <c r="AC35" i="10"/>
  <c r="AD35" i="10"/>
  <c r="AE35" i="10"/>
  <c r="AF35" i="10"/>
  <c r="AG35" i="10"/>
  <c r="AH35" i="10"/>
  <c r="AB36" i="10"/>
  <c r="AC36" i="10"/>
  <c r="AD36" i="10"/>
  <c r="AE36" i="10"/>
  <c r="AF36" i="10"/>
  <c r="AG36" i="10"/>
  <c r="AH36" i="10"/>
  <c r="AB37" i="10"/>
  <c r="AC37" i="10"/>
  <c r="AD37" i="10"/>
  <c r="AE37" i="10"/>
  <c r="AF37" i="10"/>
  <c r="AG37" i="10"/>
  <c r="AH37" i="10"/>
  <c r="AB38" i="10"/>
  <c r="AC38" i="10"/>
  <c r="AD38" i="10"/>
  <c r="AE38" i="10"/>
  <c r="AF38" i="10"/>
  <c r="AG38" i="10"/>
  <c r="AH38" i="10"/>
  <c r="AB39" i="10"/>
  <c r="AC39" i="10"/>
  <c r="AD39" i="10"/>
  <c r="AE39" i="10"/>
  <c r="AF39" i="10"/>
  <c r="AG39" i="10"/>
  <c r="AH39" i="10"/>
  <c r="AB40" i="10"/>
  <c r="AC40" i="10"/>
  <c r="AD40" i="10"/>
  <c r="AE40" i="10"/>
  <c r="AF40" i="10"/>
  <c r="AG40" i="10"/>
  <c r="AH40" i="10"/>
  <c r="AB41" i="10"/>
  <c r="AC41" i="10"/>
  <c r="AD41" i="10"/>
  <c r="AE41" i="10"/>
  <c r="AF41" i="10"/>
  <c r="AG41" i="10"/>
  <c r="AH41" i="10"/>
  <c r="AB42" i="10"/>
  <c r="AC42" i="10"/>
  <c r="AD42" i="10"/>
  <c r="AE42" i="10"/>
  <c r="AF42" i="10"/>
  <c r="AG42" i="10"/>
  <c r="AH42" i="10"/>
  <c r="AB43" i="10"/>
  <c r="AC43" i="10"/>
  <c r="AD43" i="10"/>
  <c r="AE43" i="10"/>
  <c r="AF43" i="10"/>
  <c r="AG43" i="10"/>
  <c r="AH43" i="10"/>
  <c r="AB44" i="10"/>
  <c r="AC44" i="10"/>
  <c r="AD44" i="10"/>
  <c r="AE44" i="10"/>
  <c r="AF44" i="10"/>
  <c r="AG44" i="10"/>
  <c r="AH44" i="10"/>
  <c r="AB45" i="10"/>
  <c r="AC45" i="10"/>
  <c r="AD45" i="10"/>
  <c r="AE45" i="10"/>
  <c r="AF45" i="10"/>
  <c r="AG45" i="10"/>
  <c r="AH45" i="10"/>
  <c r="AB46" i="10"/>
  <c r="AC46" i="10"/>
  <c r="AD46" i="10"/>
  <c r="AE46" i="10"/>
  <c r="AF46" i="10"/>
  <c r="AG46" i="10"/>
  <c r="AH46" i="10"/>
  <c r="AB47" i="10"/>
  <c r="AC47" i="10"/>
  <c r="AD47" i="10"/>
  <c r="AE47" i="10"/>
  <c r="AF47" i="10"/>
  <c r="AG47" i="10"/>
  <c r="AH47" i="10"/>
  <c r="AB48" i="10"/>
  <c r="AC48" i="10"/>
  <c r="AD48" i="10"/>
  <c r="AE48" i="10"/>
  <c r="AF48" i="10"/>
  <c r="AG48" i="10"/>
  <c r="AH48" i="10"/>
  <c r="AB49" i="10"/>
  <c r="AC49" i="10"/>
  <c r="AD49" i="10"/>
  <c r="AE49" i="10"/>
  <c r="AF49" i="10"/>
  <c r="AG49" i="10"/>
  <c r="AH49" i="10"/>
  <c r="AB50" i="10"/>
  <c r="AC50" i="10"/>
  <c r="AD50" i="10"/>
  <c r="AE50" i="10"/>
  <c r="AF50" i="10"/>
  <c r="AG50" i="10"/>
  <c r="AH50" i="10"/>
  <c r="AB51" i="10"/>
  <c r="AC51" i="10"/>
  <c r="AD51" i="10"/>
  <c r="AE51" i="10"/>
  <c r="AF51" i="10"/>
  <c r="AG51" i="10"/>
  <c r="AH51" i="10"/>
  <c r="AB52" i="10"/>
  <c r="AC52" i="10"/>
  <c r="AD52" i="10"/>
  <c r="AE52" i="10"/>
  <c r="AF52" i="10"/>
  <c r="AG52" i="10"/>
  <c r="AH52" i="10"/>
  <c r="AB53" i="10"/>
  <c r="AC53" i="10"/>
  <c r="AD53" i="10"/>
  <c r="AE53" i="10"/>
  <c r="AF53" i="10"/>
  <c r="AG53" i="10"/>
  <c r="AH53" i="10"/>
  <c r="AB54" i="10"/>
  <c r="AC54" i="10"/>
  <c r="AD54" i="10"/>
  <c r="AE54" i="10"/>
  <c r="AF54" i="10"/>
  <c r="AG54" i="10"/>
  <c r="AH54" i="10"/>
  <c r="AB55" i="10"/>
  <c r="AC55" i="10"/>
  <c r="AD55" i="10"/>
  <c r="AE55" i="10"/>
  <c r="AF55" i="10"/>
  <c r="AG55" i="10"/>
  <c r="AH55" i="10"/>
  <c r="AA3" i="10"/>
  <c r="AA4" i="10"/>
  <c r="AA5" i="10"/>
  <c r="AA6" i="10"/>
  <c r="AA7" i="10"/>
  <c r="AA8" i="10"/>
  <c r="AA9" i="10"/>
  <c r="AA10" i="10"/>
  <c r="AA11" i="10"/>
  <c r="AA12" i="10"/>
  <c r="AA13" i="10"/>
  <c r="AA14" i="10"/>
  <c r="AA15" i="10"/>
  <c r="AA16" i="10"/>
  <c r="AA17" i="10"/>
  <c r="AA18" i="10"/>
  <c r="AA19" i="10"/>
  <c r="AA20" i="10"/>
  <c r="AA21" i="10"/>
  <c r="AA22" i="10"/>
  <c r="AA23" i="10"/>
  <c r="AA24" i="10"/>
  <c r="AA25" i="10"/>
  <c r="AA26" i="10"/>
  <c r="AA27" i="10"/>
  <c r="AA28" i="10"/>
  <c r="AA29" i="10"/>
  <c r="AA30" i="10"/>
  <c r="AA31" i="10"/>
  <c r="AA32" i="10"/>
  <c r="AA33" i="10"/>
  <c r="AA34" i="10"/>
  <c r="AA35" i="10"/>
  <c r="AA36" i="10"/>
  <c r="AA37" i="10"/>
  <c r="AA38" i="10"/>
  <c r="AA39" i="10"/>
  <c r="AA40" i="10"/>
  <c r="AA41" i="10"/>
  <c r="AA42" i="10"/>
  <c r="AA43" i="10"/>
  <c r="AA44" i="10"/>
  <c r="AA45" i="10"/>
  <c r="AA46" i="10"/>
  <c r="AA47" i="10"/>
  <c r="AA48" i="10"/>
  <c r="AA49" i="10"/>
  <c r="AA50" i="10"/>
  <c r="AA51" i="10"/>
  <c r="AA52" i="10"/>
  <c r="AA53" i="10"/>
  <c r="AA54" i="10"/>
  <c r="AA55" i="10"/>
  <c r="AA2" i="10"/>
  <c r="Y55" i="10"/>
  <c r="Z55" i="10"/>
  <c r="Y3" i="10"/>
  <c r="Z3" i="10"/>
  <c r="Y4" i="10"/>
  <c r="Z4" i="10"/>
  <c r="Y5" i="10"/>
  <c r="Z5" i="10"/>
  <c r="Y6" i="10"/>
  <c r="Z6" i="10"/>
  <c r="Y7" i="10"/>
  <c r="Z7" i="10"/>
  <c r="Y8" i="10"/>
  <c r="Z8" i="10"/>
  <c r="Y9" i="10"/>
  <c r="Z9" i="10"/>
  <c r="Y10" i="10"/>
  <c r="Z10" i="10"/>
  <c r="Y11" i="10"/>
  <c r="Z11" i="10"/>
  <c r="Y12" i="10"/>
  <c r="Z12" i="10"/>
  <c r="Y13" i="10"/>
  <c r="Z13" i="10"/>
  <c r="Y14" i="10"/>
  <c r="Z14" i="10"/>
  <c r="Y15" i="10"/>
  <c r="Z15" i="10"/>
  <c r="Y16" i="10"/>
  <c r="Z16" i="10"/>
  <c r="Y17" i="10"/>
  <c r="Z17" i="10"/>
  <c r="Y18" i="10"/>
  <c r="Z18" i="10"/>
  <c r="Y19" i="10"/>
  <c r="Z19" i="10"/>
  <c r="Y20" i="10"/>
  <c r="Z20" i="10"/>
  <c r="Y21" i="10"/>
  <c r="Z21" i="10"/>
  <c r="Y22" i="10"/>
  <c r="Z22" i="10"/>
  <c r="Y23" i="10"/>
  <c r="Z23" i="10"/>
  <c r="Y24" i="10"/>
  <c r="Z24" i="10"/>
  <c r="Y25" i="10"/>
  <c r="Z25" i="10"/>
  <c r="Y26" i="10"/>
  <c r="Z26" i="10"/>
  <c r="Y27" i="10"/>
  <c r="Z27" i="10"/>
  <c r="Y28" i="10"/>
  <c r="Z28" i="10"/>
  <c r="Y29" i="10"/>
  <c r="Z29" i="10"/>
  <c r="Y30" i="10"/>
  <c r="Z30" i="10"/>
  <c r="Y31" i="10"/>
  <c r="Z31" i="10"/>
  <c r="Y32" i="10"/>
  <c r="Z32" i="10"/>
  <c r="Y33" i="10"/>
  <c r="Z33" i="10"/>
  <c r="Y34" i="10"/>
  <c r="Z34" i="10"/>
  <c r="Y35" i="10"/>
  <c r="Z35" i="10"/>
  <c r="Y36" i="10"/>
  <c r="Z36" i="10"/>
  <c r="Y37" i="10"/>
  <c r="Z37" i="10"/>
  <c r="Y38" i="10"/>
  <c r="Z38" i="10"/>
  <c r="Y39" i="10"/>
  <c r="Z39" i="10"/>
  <c r="Y40" i="10"/>
  <c r="Z40" i="10"/>
  <c r="Y41" i="10"/>
  <c r="Z41" i="10"/>
  <c r="Y42" i="10"/>
  <c r="Z42" i="10"/>
  <c r="Y43" i="10"/>
  <c r="Z43" i="10"/>
  <c r="Y44" i="10"/>
  <c r="Z44" i="10"/>
  <c r="Y45" i="10"/>
  <c r="Z45" i="10"/>
  <c r="Y46" i="10"/>
  <c r="Z46" i="10"/>
  <c r="Y47" i="10"/>
  <c r="Z47" i="10"/>
  <c r="Y48" i="10"/>
  <c r="Z48" i="10"/>
  <c r="Y49" i="10"/>
  <c r="Z49" i="10"/>
  <c r="Y50" i="10"/>
  <c r="Z50" i="10"/>
  <c r="Y51" i="10"/>
  <c r="Z51" i="10"/>
  <c r="Y52" i="10"/>
  <c r="Z52" i="10"/>
  <c r="Y53" i="10"/>
  <c r="Z53" i="10"/>
  <c r="Y54" i="10"/>
  <c r="Z54" i="10"/>
  <c r="Z2" i="10"/>
  <c r="Y2" i="10"/>
  <c r="N68" i="9"/>
  <c r="M68" i="9"/>
  <c r="H68" i="9"/>
  <c r="G68" i="9"/>
  <c r="E68" i="9"/>
  <c r="D68" i="9"/>
  <c r="N67" i="9"/>
  <c r="M67" i="9"/>
  <c r="O67" i="9" s="1"/>
  <c r="H67" i="9"/>
  <c r="G67" i="9"/>
  <c r="E67" i="9"/>
  <c r="D67" i="9"/>
  <c r="N66" i="9"/>
  <c r="M66" i="9"/>
  <c r="H66" i="9"/>
  <c r="G66" i="9"/>
  <c r="J66" i="9" s="1"/>
  <c r="E66" i="9"/>
  <c r="D66" i="9"/>
  <c r="N65" i="9"/>
  <c r="M65" i="9"/>
  <c r="M69" i="9" s="1"/>
  <c r="H65" i="9"/>
  <c r="G65" i="9"/>
  <c r="E65" i="9"/>
  <c r="D65" i="9"/>
  <c r="F65" i="9" s="1"/>
  <c r="N62" i="9"/>
  <c r="M62" i="9"/>
  <c r="H62" i="9"/>
  <c r="G62" i="9"/>
  <c r="I62" i="9" s="1"/>
  <c r="E62" i="9"/>
  <c r="D62" i="9"/>
  <c r="N61" i="9"/>
  <c r="M61" i="9"/>
  <c r="H61" i="9"/>
  <c r="G61" i="9"/>
  <c r="E61" i="9"/>
  <c r="D61" i="9"/>
  <c r="J61" i="9" s="1"/>
  <c r="Q61" i="9" s="1"/>
  <c r="N60" i="9"/>
  <c r="M60" i="9"/>
  <c r="H60" i="9"/>
  <c r="G60" i="9"/>
  <c r="J60" i="9" s="1"/>
  <c r="E60" i="9"/>
  <c r="D60" i="9"/>
  <c r="N59" i="9"/>
  <c r="M59" i="9"/>
  <c r="O59" i="9" s="1"/>
  <c r="H59" i="9"/>
  <c r="G59" i="9"/>
  <c r="E59" i="9"/>
  <c r="D59" i="9"/>
  <c r="N58" i="9"/>
  <c r="M58" i="9"/>
  <c r="H58" i="9"/>
  <c r="G58" i="9"/>
  <c r="I58" i="9" s="1"/>
  <c r="E58" i="9"/>
  <c r="D58" i="9"/>
  <c r="N57" i="9"/>
  <c r="M57" i="9"/>
  <c r="O57" i="9" s="1"/>
  <c r="H57" i="9"/>
  <c r="G57" i="9"/>
  <c r="E57" i="9"/>
  <c r="D57" i="9"/>
  <c r="J57" i="9" s="1"/>
  <c r="Q57" i="9" s="1"/>
  <c r="N56" i="9"/>
  <c r="M56" i="9"/>
  <c r="H56" i="9"/>
  <c r="G56" i="9"/>
  <c r="I56" i="9" s="1"/>
  <c r="E56" i="9"/>
  <c r="D56" i="9"/>
  <c r="N55" i="9"/>
  <c r="M55" i="9"/>
  <c r="H55" i="9"/>
  <c r="G55" i="9"/>
  <c r="E55" i="9"/>
  <c r="D55" i="9"/>
  <c r="N54" i="9"/>
  <c r="M54" i="9"/>
  <c r="H54" i="9"/>
  <c r="G54" i="9"/>
  <c r="E54" i="9"/>
  <c r="D54" i="9"/>
  <c r="N53" i="9"/>
  <c r="M53" i="9"/>
  <c r="O53" i="9" s="1"/>
  <c r="H53" i="9"/>
  <c r="G53" i="9"/>
  <c r="E53" i="9"/>
  <c r="D53" i="9"/>
  <c r="J53" i="9" s="1"/>
  <c r="N52" i="9"/>
  <c r="M52" i="9"/>
  <c r="H52" i="9"/>
  <c r="G52" i="9"/>
  <c r="J52" i="9" s="1"/>
  <c r="E52" i="9"/>
  <c r="D52" i="9"/>
  <c r="N51" i="9"/>
  <c r="M51" i="9"/>
  <c r="O51" i="9" s="1"/>
  <c r="H51" i="9"/>
  <c r="G51" i="9"/>
  <c r="E51" i="9"/>
  <c r="D51" i="9"/>
  <c r="N50" i="9"/>
  <c r="M50" i="9"/>
  <c r="H50" i="9"/>
  <c r="G50" i="9"/>
  <c r="E50" i="9"/>
  <c r="D50" i="9"/>
  <c r="N49" i="9"/>
  <c r="M49" i="9"/>
  <c r="O49" i="9" s="1"/>
  <c r="H49" i="9"/>
  <c r="G49" i="9"/>
  <c r="E49" i="9"/>
  <c r="D49" i="9"/>
  <c r="J49" i="9" s="1"/>
  <c r="N48" i="9"/>
  <c r="M48" i="9"/>
  <c r="H48" i="9"/>
  <c r="G48" i="9"/>
  <c r="I48" i="9" s="1"/>
  <c r="E48" i="9"/>
  <c r="D48" i="9"/>
  <c r="N47" i="9"/>
  <c r="M47" i="9"/>
  <c r="O47" i="9" s="1"/>
  <c r="H47" i="9"/>
  <c r="G47" i="9"/>
  <c r="E47" i="9"/>
  <c r="D47" i="9"/>
  <c r="N44" i="9"/>
  <c r="M44" i="9"/>
  <c r="H44" i="9"/>
  <c r="G44" i="9"/>
  <c r="I44" i="9" s="1"/>
  <c r="E44" i="9"/>
  <c r="D44" i="9"/>
  <c r="N43" i="9"/>
  <c r="M43" i="9"/>
  <c r="H43" i="9"/>
  <c r="G43" i="9"/>
  <c r="E43" i="9"/>
  <c r="D43" i="9"/>
  <c r="J43" i="9" s="1"/>
  <c r="N42" i="9"/>
  <c r="M42" i="9"/>
  <c r="H42" i="9"/>
  <c r="G42" i="9"/>
  <c r="J42" i="9" s="1"/>
  <c r="E42" i="9"/>
  <c r="D42" i="9"/>
  <c r="N41" i="9"/>
  <c r="M41" i="9"/>
  <c r="O41" i="9" s="1"/>
  <c r="H41" i="9"/>
  <c r="G41" i="9"/>
  <c r="E41" i="9"/>
  <c r="D41" i="9"/>
  <c r="N40" i="9"/>
  <c r="M40" i="9"/>
  <c r="H40" i="9"/>
  <c r="G40" i="9"/>
  <c r="E40" i="9"/>
  <c r="D40" i="9"/>
  <c r="N39" i="9"/>
  <c r="M39" i="9"/>
  <c r="O39" i="9" s="1"/>
  <c r="H39" i="9"/>
  <c r="G39" i="9"/>
  <c r="E39" i="9"/>
  <c r="D39" i="9"/>
  <c r="J39" i="9" s="1"/>
  <c r="N38" i="9"/>
  <c r="M38" i="9"/>
  <c r="H38" i="9"/>
  <c r="G38" i="9"/>
  <c r="J38" i="9" s="1"/>
  <c r="E38" i="9"/>
  <c r="D38" i="9"/>
  <c r="N37" i="9"/>
  <c r="M37" i="9"/>
  <c r="O37" i="9" s="1"/>
  <c r="H37" i="9"/>
  <c r="G37" i="9"/>
  <c r="E37" i="9"/>
  <c r="D37" i="9"/>
  <c r="D45" i="9" s="1"/>
  <c r="N36" i="9"/>
  <c r="M36" i="9"/>
  <c r="H36" i="9"/>
  <c r="G36" i="9"/>
  <c r="I36" i="9" s="1"/>
  <c r="E36" i="9"/>
  <c r="D36" i="9"/>
  <c r="N33" i="9"/>
  <c r="M33" i="9"/>
  <c r="H33" i="9"/>
  <c r="G33" i="9"/>
  <c r="E33" i="9"/>
  <c r="D33" i="9"/>
  <c r="N32" i="9"/>
  <c r="M32" i="9"/>
  <c r="H32" i="9"/>
  <c r="G32" i="9"/>
  <c r="I32" i="9" s="1"/>
  <c r="E32" i="9"/>
  <c r="D32" i="9"/>
  <c r="N31" i="9"/>
  <c r="M31" i="9"/>
  <c r="O31" i="9" s="1"/>
  <c r="H31" i="9"/>
  <c r="G31" i="9"/>
  <c r="E31" i="9"/>
  <c r="D31" i="9"/>
  <c r="N30" i="9"/>
  <c r="M30" i="9"/>
  <c r="H30" i="9"/>
  <c r="G30" i="9"/>
  <c r="J30" i="9" s="1"/>
  <c r="E30" i="9"/>
  <c r="D30" i="9"/>
  <c r="N29" i="9"/>
  <c r="M29" i="9"/>
  <c r="O29" i="9" s="1"/>
  <c r="H29" i="9"/>
  <c r="G29" i="9"/>
  <c r="E29" i="9"/>
  <c r="D29" i="9"/>
  <c r="J29" i="9" s="1"/>
  <c r="N28" i="9"/>
  <c r="M28" i="9"/>
  <c r="H28" i="9"/>
  <c r="G28" i="9"/>
  <c r="E28" i="9"/>
  <c r="D28" i="9"/>
  <c r="N25" i="9"/>
  <c r="M25" i="9"/>
  <c r="H25" i="9"/>
  <c r="G25" i="9"/>
  <c r="E25" i="9"/>
  <c r="D25" i="9"/>
  <c r="N24" i="9"/>
  <c r="M24" i="9"/>
  <c r="H24" i="9"/>
  <c r="G24" i="9"/>
  <c r="J24" i="9" s="1"/>
  <c r="E24" i="9"/>
  <c r="D24" i="9"/>
  <c r="N23" i="9"/>
  <c r="M23" i="9"/>
  <c r="H23" i="9"/>
  <c r="G23" i="9"/>
  <c r="E23" i="9"/>
  <c r="D23" i="9"/>
  <c r="F23" i="9" s="1"/>
  <c r="N20" i="9"/>
  <c r="M20" i="9"/>
  <c r="H20" i="9"/>
  <c r="G20" i="9"/>
  <c r="I20" i="9" s="1"/>
  <c r="E20" i="9"/>
  <c r="D20" i="9"/>
  <c r="N19" i="9"/>
  <c r="M19" i="9"/>
  <c r="H19" i="9"/>
  <c r="G19" i="9"/>
  <c r="E19" i="9"/>
  <c r="D19" i="9"/>
  <c r="N18" i="9"/>
  <c r="M18" i="9"/>
  <c r="H18" i="9"/>
  <c r="G18" i="9"/>
  <c r="I18" i="9" s="1"/>
  <c r="E18" i="9"/>
  <c r="D18" i="9"/>
  <c r="N17" i="9"/>
  <c r="M17" i="9"/>
  <c r="H17" i="9"/>
  <c r="G17" i="9"/>
  <c r="E17" i="9"/>
  <c r="D17" i="9"/>
  <c r="J17" i="9" s="1"/>
  <c r="N16" i="9"/>
  <c r="M16" i="9"/>
  <c r="H16" i="9"/>
  <c r="G16" i="9"/>
  <c r="E16" i="9"/>
  <c r="D16" i="9"/>
  <c r="N15" i="9"/>
  <c r="M15" i="9"/>
  <c r="O15" i="9" s="1"/>
  <c r="H15" i="9"/>
  <c r="G15" i="9"/>
  <c r="E15" i="9"/>
  <c r="D15" i="9"/>
  <c r="N14" i="9"/>
  <c r="M14" i="9"/>
  <c r="H14" i="9"/>
  <c r="G14" i="9"/>
  <c r="J14" i="9" s="1"/>
  <c r="E14" i="9"/>
  <c r="D14" i="9"/>
  <c r="N11" i="9"/>
  <c r="M11" i="9"/>
  <c r="O11" i="9" s="1"/>
  <c r="H11" i="9"/>
  <c r="G11" i="9"/>
  <c r="E11" i="9"/>
  <c r="D11" i="9"/>
  <c r="N10" i="9"/>
  <c r="M10" i="9"/>
  <c r="H10" i="9"/>
  <c r="G10" i="9"/>
  <c r="I10" i="9" s="1"/>
  <c r="E10" i="9"/>
  <c r="D10" i="9"/>
  <c r="N9" i="9"/>
  <c r="M9" i="9"/>
  <c r="O9" i="9" s="1"/>
  <c r="H9" i="9"/>
  <c r="G9" i="9"/>
  <c r="E9" i="9"/>
  <c r="D9" i="9"/>
  <c r="J9" i="9" s="1"/>
  <c r="N8" i="9"/>
  <c r="M8" i="9"/>
  <c r="H8" i="9"/>
  <c r="G8" i="9"/>
  <c r="J8" i="9" s="1"/>
  <c r="E8" i="9"/>
  <c r="D8" i="9"/>
  <c r="N7" i="9"/>
  <c r="M7" i="9"/>
  <c r="H7" i="9"/>
  <c r="G7" i="9"/>
  <c r="E7" i="9"/>
  <c r="D7" i="9"/>
  <c r="J7" i="9" s="1"/>
  <c r="Q7" i="9" s="1"/>
  <c r="N6" i="9"/>
  <c r="M6" i="9"/>
  <c r="H6" i="9"/>
  <c r="G6" i="9"/>
  <c r="J6" i="9" s="1"/>
  <c r="E6" i="9"/>
  <c r="D6" i="9"/>
  <c r="N5" i="9"/>
  <c r="M5" i="9"/>
  <c r="O5" i="9" s="1"/>
  <c r="H5" i="9"/>
  <c r="G5" i="9"/>
  <c r="E5" i="9"/>
  <c r="D5" i="9"/>
  <c r="J5" i="9" s="1"/>
  <c r="N4" i="9"/>
  <c r="M4" i="9"/>
  <c r="H4" i="9"/>
  <c r="G4" i="9"/>
  <c r="J4" i="9" s="1"/>
  <c r="Q4" i="9" s="1"/>
  <c r="E4" i="9"/>
  <c r="D4" i="9"/>
  <c r="N3" i="9"/>
  <c r="M3" i="9"/>
  <c r="H3" i="9"/>
  <c r="G3" i="9"/>
  <c r="E3" i="9"/>
  <c r="D3" i="9"/>
  <c r="F3" i="9" s="1"/>
  <c r="B68" i="9"/>
  <c r="B67" i="9"/>
  <c r="B66" i="9"/>
  <c r="B65" i="9"/>
  <c r="A65" i="9"/>
  <c r="B62" i="9"/>
  <c r="B61" i="9"/>
  <c r="B60" i="9"/>
  <c r="B59" i="9"/>
  <c r="B58" i="9"/>
  <c r="B57" i="9"/>
  <c r="B56" i="9"/>
  <c r="B55" i="9"/>
  <c r="B54" i="9"/>
  <c r="B53" i="9"/>
  <c r="B52" i="9"/>
  <c r="B51" i="9"/>
  <c r="B50" i="9"/>
  <c r="B49" i="9"/>
  <c r="B48" i="9"/>
  <c r="B47" i="9"/>
  <c r="A47" i="9"/>
  <c r="B44" i="9"/>
  <c r="B43" i="9"/>
  <c r="B42" i="9"/>
  <c r="B41" i="9"/>
  <c r="B40" i="9"/>
  <c r="B39" i="9"/>
  <c r="B38" i="9"/>
  <c r="B37" i="9"/>
  <c r="B36" i="9"/>
  <c r="A36" i="9"/>
  <c r="B33" i="9"/>
  <c r="B32" i="9"/>
  <c r="B31" i="9"/>
  <c r="B30" i="9"/>
  <c r="B29" i="9"/>
  <c r="B28" i="9"/>
  <c r="A28" i="9"/>
  <c r="B25" i="9"/>
  <c r="B24" i="9"/>
  <c r="B23" i="9"/>
  <c r="A23" i="9"/>
  <c r="B20" i="9"/>
  <c r="B19" i="9"/>
  <c r="B18" i="9"/>
  <c r="B17" i="9"/>
  <c r="B16" i="9"/>
  <c r="B15" i="9"/>
  <c r="B14" i="9"/>
  <c r="A14" i="9"/>
  <c r="B11" i="9"/>
  <c r="B10" i="9"/>
  <c r="B9" i="9"/>
  <c r="B8" i="9"/>
  <c r="B7" i="9"/>
  <c r="B6" i="9"/>
  <c r="B5" i="9"/>
  <c r="B4" i="9"/>
  <c r="B3" i="9"/>
  <c r="A3" i="9"/>
  <c r="O70" i="9"/>
  <c r="I70" i="9"/>
  <c r="O68" i="9"/>
  <c r="K68" i="9"/>
  <c r="R68" i="9" s="1"/>
  <c r="C68" i="9"/>
  <c r="C67" i="9"/>
  <c r="O66" i="9"/>
  <c r="C66" i="9"/>
  <c r="K65" i="9"/>
  <c r="R65" i="9" s="1"/>
  <c r="I65" i="9"/>
  <c r="E69" i="9"/>
  <c r="C65" i="9"/>
  <c r="O62" i="9"/>
  <c r="K62" i="9"/>
  <c r="R62" i="9" s="1"/>
  <c r="C62" i="9"/>
  <c r="O61" i="9"/>
  <c r="I61" i="9"/>
  <c r="C61" i="9"/>
  <c r="O60" i="9"/>
  <c r="K60" i="9"/>
  <c r="F60" i="9"/>
  <c r="C60" i="9"/>
  <c r="K59" i="9"/>
  <c r="R59" i="9" s="1"/>
  <c r="I59" i="9"/>
  <c r="C59" i="9"/>
  <c r="O58" i="9"/>
  <c r="K58" i="9"/>
  <c r="R58" i="9" s="1"/>
  <c r="C58" i="9"/>
  <c r="I57" i="9"/>
  <c r="C57" i="9"/>
  <c r="O56" i="9"/>
  <c r="K56" i="9"/>
  <c r="J56" i="9"/>
  <c r="F56" i="9"/>
  <c r="C56" i="9"/>
  <c r="O55" i="9"/>
  <c r="K55" i="9"/>
  <c r="R55" i="9" s="1"/>
  <c r="I55" i="9"/>
  <c r="C55" i="9"/>
  <c r="O54" i="9"/>
  <c r="H63" i="9"/>
  <c r="C54" i="9"/>
  <c r="I53" i="9"/>
  <c r="K53" i="9"/>
  <c r="R53" i="9" s="1"/>
  <c r="C53" i="9"/>
  <c r="O52" i="9"/>
  <c r="F52" i="9"/>
  <c r="K52" i="9"/>
  <c r="R52" i="9" s="1"/>
  <c r="C52" i="9"/>
  <c r="K51" i="9"/>
  <c r="R51" i="9" s="1"/>
  <c r="I51" i="9"/>
  <c r="C51" i="9"/>
  <c r="O50" i="9"/>
  <c r="K50" i="9"/>
  <c r="R50" i="9" s="1"/>
  <c r="I50" i="9"/>
  <c r="C50" i="9"/>
  <c r="I49" i="9"/>
  <c r="K49" i="9"/>
  <c r="R49" i="9" s="1"/>
  <c r="C49" i="9"/>
  <c r="J48" i="9"/>
  <c r="F48" i="9"/>
  <c r="K48" i="9"/>
  <c r="C48" i="9"/>
  <c r="K47" i="9"/>
  <c r="R47" i="9" s="1"/>
  <c r="F47" i="9"/>
  <c r="C47" i="9"/>
  <c r="O46" i="9"/>
  <c r="I46" i="9"/>
  <c r="F46" i="9"/>
  <c r="H45" i="9"/>
  <c r="O44" i="9"/>
  <c r="K44" i="9"/>
  <c r="R44" i="9" s="1"/>
  <c r="C44" i="9"/>
  <c r="O43" i="9"/>
  <c r="I43" i="9"/>
  <c r="K43" i="9"/>
  <c r="R43" i="9" s="1"/>
  <c r="C43" i="9"/>
  <c r="F42" i="9"/>
  <c r="K42" i="9"/>
  <c r="C42" i="9"/>
  <c r="K41" i="9"/>
  <c r="R41" i="9" s="1"/>
  <c r="F41" i="9"/>
  <c r="C41" i="9"/>
  <c r="O40" i="9"/>
  <c r="K40" i="9"/>
  <c r="R40" i="9" s="1"/>
  <c r="I40" i="9"/>
  <c r="C40" i="9"/>
  <c r="R39" i="9"/>
  <c r="I39" i="9"/>
  <c r="K39" i="9"/>
  <c r="C39" i="9"/>
  <c r="O38" i="9"/>
  <c r="F38" i="9"/>
  <c r="K38" i="9"/>
  <c r="C38" i="9"/>
  <c r="K37" i="9"/>
  <c r="R37" i="9" s="1"/>
  <c r="F37" i="9"/>
  <c r="C37" i="9"/>
  <c r="O36" i="9"/>
  <c r="N45" i="9"/>
  <c r="M45" i="9"/>
  <c r="K36" i="9"/>
  <c r="R36" i="9" s="1"/>
  <c r="E45" i="9"/>
  <c r="K45" i="9" s="1"/>
  <c r="R45" i="9" s="1"/>
  <c r="C36" i="9"/>
  <c r="O35" i="9"/>
  <c r="I35" i="9"/>
  <c r="F35" i="9"/>
  <c r="O33" i="9"/>
  <c r="I33" i="9"/>
  <c r="K33" i="9"/>
  <c r="R33" i="9" s="1"/>
  <c r="C33" i="9"/>
  <c r="O32" i="9"/>
  <c r="C32" i="9"/>
  <c r="C34" i="9" s="1"/>
  <c r="I31" i="9"/>
  <c r="C31" i="9"/>
  <c r="O30" i="9"/>
  <c r="I30" i="9"/>
  <c r="K30" i="9"/>
  <c r="R30" i="9" s="1"/>
  <c r="C30" i="9"/>
  <c r="K29" i="9"/>
  <c r="I29" i="9"/>
  <c r="C29" i="9"/>
  <c r="O28" i="9"/>
  <c r="K28" i="9"/>
  <c r="R28" i="9" s="1"/>
  <c r="C28" i="9"/>
  <c r="O27" i="9"/>
  <c r="I27" i="9"/>
  <c r="F27" i="9"/>
  <c r="H26" i="9"/>
  <c r="O25" i="9"/>
  <c r="I25" i="9"/>
  <c r="K25" i="9"/>
  <c r="R25" i="9" s="1"/>
  <c r="C25" i="9"/>
  <c r="O24" i="9"/>
  <c r="K24" i="9"/>
  <c r="R24" i="9" s="1"/>
  <c r="C24" i="9"/>
  <c r="N26" i="9"/>
  <c r="K23" i="9"/>
  <c r="R23" i="9" s="1"/>
  <c r="C23" i="9"/>
  <c r="O22" i="9"/>
  <c r="I22" i="9"/>
  <c r="F22" i="9"/>
  <c r="O20" i="9"/>
  <c r="K20" i="9"/>
  <c r="R20" i="9" s="1"/>
  <c r="C20" i="9"/>
  <c r="O19" i="9"/>
  <c r="I19" i="9"/>
  <c r="C19" i="9"/>
  <c r="O18" i="9"/>
  <c r="J18" i="9"/>
  <c r="K18" i="9"/>
  <c r="R18" i="9" s="1"/>
  <c r="C18" i="9"/>
  <c r="O17" i="9"/>
  <c r="K17" i="9"/>
  <c r="I17" i="9"/>
  <c r="F17" i="9"/>
  <c r="C17" i="9"/>
  <c r="O16" i="9"/>
  <c r="K16" i="9"/>
  <c r="R16" i="9" s="1"/>
  <c r="I16" i="9"/>
  <c r="C16" i="9"/>
  <c r="I15" i="9"/>
  <c r="H21" i="9"/>
  <c r="K15" i="9"/>
  <c r="R15" i="9" s="1"/>
  <c r="C15" i="9"/>
  <c r="I14" i="9"/>
  <c r="C14" i="9"/>
  <c r="K11" i="9"/>
  <c r="R11" i="9" s="1"/>
  <c r="I11" i="9"/>
  <c r="C11" i="9"/>
  <c r="O10" i="9"/>
  <c r="C10" i="9"/>
  <c r="I9" i="9"/>
  <c r="K9" i="9"/>
  <c r="R9" i="9" s="1"/>
  <c r="C9" i="9"/>
  <c r="O8" i="9"/>
  <c r="K8" i="9"/>
  <c r="R8" i="9" s="1"/>
  <c r="I8" i="9"/>
  <c r="F8" i="9"/>
  <c r="C8" i="9"/>
  <c r="O7" i="9"/>
  <c r="K7" i="9"/>
  <c r="R7" i="9" s="1"/>
  <c r="I7" i="9"/>
  <c r="F7" i="9"/>
  <c r="C7" i="9"/>
  <c r="O6" i="9"/>
  <c r="K6" i="9"/>
  <c r="R6" i="9" s="1"/>
  <c r="I6" i="9"/>
  <c r="C6" i="9"/>
  <c r="C12" i="9" s="1"/>
  <c r="C21" i="9" s="1"/>
  <c r="I5" i="9"/>
  <c r="K5" i="9"/>
  <c r="R5" i="9" s="1"/>
  <c r="C5" i="9"/>
  <c r="O4" i="9"/>
  <c r="K4" i="9"/>
  <c r="R4" i="9" s="1"/>
  <c r="C4" i="9"/>
  <c r="N12" i="9"/>
  <c r="K3" i="9"/>
  <c r="R3" i="9" s="1"/>
  <c r="H12" i="9"/>
  <c r="I3" i="9"/>
  <c r="C3" i="9"/>
  <c r="L59" i="16" l="1"/>
  <c r="J27" i="16"/>
  <c r="Q27" i="16" s="1"/>
  <c r="I27" i="16"/>
  <c r="O27" i="16"/>
  <c r="S43" i="16"/>
  <c r="L41" i="16"/>
  <c r="K27" i="16"/>
  <c r="R27" i="16" s="1"/>
  <c r="L55" i="16"/>
  <c r="K13" i="16"/>
  <c r="R13" i="16" s="1"/>
  <c r="Q55" i="16"/>
  <c r="S55" i="16" s="1"/>
  <c r="K67" i="16"/>
  <c r="R67" i="16" s="1"/>
  <c r="S39" i="16"/>
  <c r="S56" i="16"/>
  <c r="K61" i="16"/>
  <c r="R61" i="16" s="1"/>
  <c r="L66" i="16"/>
  <c r="L39" i="16"/>
  <c r="J61" i="16"/>
  <c r="S60" i="16"/>
  <c r="S4" i="16"/>
  <c r="K35" i="16"/>
  <c r="R35" i="16" s="1"/>
  <c r="I35" i="16"/>
  <c r="L33" i="16"/>
  <c r="S20" i="16"/>
  <c r="S18" i="16"/>
  <c r="L12" i="16"/>
  <c r="Q12" i="16"/>
  <c r="S12" i="16" s="1"/>
  <c r="S48" i="16"/>
  <c r="K45" i="16"/>
  <c r="R45" i="16" s="1"/>
  <c r="L48" i="16"/>
  <c r="L60" i="16"/>
  <c r="O45" i="16"/>
  <c r="S38" i="16"/>
  <c r="I67" i="16"/>
  <c r="J45" i="16"/>
  <c r="L52" i="16"/>
  <c r="R9" i="16"/>
  <c r="S9" i="16" s="1"/>
  <c r="O61" i="16"/>
  <c r="L18" i="16"/>
  <c r="L56" i="16"/>
  <c r="L17" i="16"/>
  <c r="L38" i="16"/>
  <c r="L3" i="16"/>
  <c r="S17" i="16"/>
  <c r="S52" i="16"/>
  <c r="S34" i="16"/>
  <c r="S33" i="16"/>
  <c r="S41" i="16"/>
  <c r="L20" i="16"/>
  <c r="S21" i="16"/>
  <c r="L4" i="16"/>
  <c r="O22" i="16"/>
  <c r="L34" i="16"/>
  <c r="S66" i="16"/>
  <c r="S5" i="16"/>
  <c r="I61" i="16"/>
  <c r="L21" i="16"/>
  <c r="L51" i="16"/>
  <c r="L43" i="16"/>
  <c r="L42" i="16"/>
  <c r="S29" i="16"/>
  <c r="H69" i="16"/>
  <c r="L5" i="16"/>
  <c r="I45" i="16"/>
  <c r="Q11" i="16"/>
  <c r="S11" i="16" s="1"/>
  <c r="L11" i="16"/>
  <c r="S3" i="16"/>
  <c r="F27" i="16"/>
  <c r="N69" i="16"/>
  <c r="C27" i="16"/>
  <c r="C69" i="16" s="1"/>
  <c r="O67" i="16"/>
  <c r="J67" i="16"/>
  <c r="F67" i="16"/>
  <c r="S47" i="16"/>
  <c r="S42" i="16"/>
  <c r="O35" i="16"/>
  <c r="Q58" i="16"/>
  <c r="S58" i="16" s="1"/>
  <c r="L58" i="16"/>
  <c r="L29" i="16"/>
  <c r="E69" i="16"/>
  <c r="F45" i="16"/>
  <c r="Q16" i="16"/>
  <c r="S16" i="16" s="1"/>
  <c r="L16" i="16"/>
  <c r="J22" i="16"/>
  <c r="F22" i="16"/>
  <c r="Q19" i="16"/>
  <c r="S19" i="16" s="1"/>
  <c r="L19" i="16"/>
  <c r="K22" i="16"/>
  <c r="R22" i="16" s="1"/>
  <c r="Q6" i="16"/>
  <c r="S6" i="16" s="1"/>
  <c r="L6" i="16"/>
  <c r="D69" i="16"/>
  <c r="Q53" i="16"/>
  <c r="S53" i="16" s="1"/>
  <c r="L53" i="16"/>
  <c r="J35" i="16"/>
  <c r="F35" i="16"/>
  <c r="Q63" i="16"/>
  <c r="S63" i="16" s="1"/>
  <c r="L63" i="16"/>
  <c r="L49" i="16"/>
  <c r="Q49" i="16"/>
  <c r="S49" i="16" s="1"/>
  <c r="Q40" i="16"/>
  <c r="S40" i="16" s="1"/>
  <c r="L40" i="16"/>
  <c r="Q44" i="16"/>
  <c r="S44" i="16" s="1"/>
  <c r="L44" i="16"/>
  <c r="Q54" i="16"/>
  <c r="S54" i="16" s="1"/>
  <c r="L54" i="16"/>
  <c r="L30" i="16"/>
  <c r="Q10" i="16"/>
  <c r="S10" i="16" s="1"/>
  <c r="L10" i="16"/>
  <c r="Q8" i="16"/>
  <c r="S8" i="16" s="1"/>
  <c r="L8" i="16"/>
  <c r="G69" i="16"/>
  <c r="I13" i="16"/>
  <c r="Q57" i="16"/>
  <c r="S57" i="16" s="1"/>
  <c r="L57" i="16"/>
  <c r="Q37" i="16"/>
  <c r="S37" i="16" s="1"/>
  <c r="L37" i="16"/>
  <c r="L31" i="16"/>
  <c r="Q31" i="16"/>
  <c r="S31" i="16" s="1"/>
  <c r="I22" i="16"/>
  <c r="Q65" i="16"/>
  <c r="S65" i="16" s="1"/>
  <c r="L65" i="16"/>
  <c r="S59" i="16"/>
  <c r="S51" i="16"/>
  <c r="Q50" i="16"/>
  <c r="S50" i="16" s="1"/>
  <c r="L50" i="16"/>
  <c r="L47" i="16"/>
  <c r="Q24" i="16"/>
  <c r="S24" i="16" s="1"/>
  <c r="L24" i="16"/>
  <c r="Q64" i="16"/>
  <c r="S64" i="16" s="1"/>
  <c r="L64" i="16"/>
  <c r="S30" i="16"/>
  <c r="M69" i="16"/>
  <c r="O13" i="16"/>
  <c r="L25" i="16"/>
  <c r="Q25" i="16"/>
  <c r="S25" i="16" s="1"/>
  <c r="Q15" i="16"/>
  <c r="S15" i="16" s="1"/>
  <c r="L15" i="16"/>
  <c r="F61" i="16"/>
  <c r="Q32" i="16"/>
  <c r="S32" i="16" s="1"/>
  <c r="L32" i="16"/>
  <c r="L7" i="16"/>
  <c r="Q7" i="16"/>
  <c r="S7" i="16" s="1"/>
  <c r="F13" i="16"/>
  <c r="C12" i="15"/>
  <c r="C21" i="15" s="1"/>
  <c r="C63" i="15"/>
  <c r="C69" i="15" s="1"/>
  <c r="C45" i="15"/>
  <c r="J3" i="9"/>
  <c r="Q3" i="9" s="1"/>
  <c r="S3" i="9" s="1"/>
  <c r="F29" i="9"/>
  <c r="I60" i="9"/>
  <c r="J65" i="9"/>
  <c r="L65" i="9" s="1"/>
  <c r="I66" i="9"/>
  <c r="I4" i="9"/>
  <c r="I24" i="9"/>
  <c r="I38" i="9"/>
  <c r="I42" i="9"/>
  <c r="M63" i="9"/>
  <c r="I52" i="9"/>
  <c r="Q5" i="9"/>
  <c r="S5" i="9" s="1"/>
  <c r="L5" i="9"/>
  <c r="Q6" i="9"/>
  <c r="S6" i="9" s="1"/>
  <c r="L6" i="9"/>
  <c r="Q8" i="9"/>
  <c r="S8" i="9" s="1"/>
  <c r="L8" i="9"/>
  <c r="S4" i="9"/>
  <c r="S7" i="9"/>
  <c r="J16" i="9"/>
  <c r="F16" i="9"/>
  <c r="J25" i="9"/>
  <c r="F25" i="9"/>
  <c r="J41" i="9"/>
  <c r="I41" i="9"/>
  <c r="O3" i="9"/>
  <c r="F4" i="9"/>
  <c r="Q14" i="9"/>
  <c r="Q17" i="9"/>
  <c r="L17" i="9"/>
  <c r="G26" i="9"/>
  <c r="I26" i="9" s="1"/>
  <c r="I23" i="9"/>
  <c r="F24" i="9"/>
  <c r="Q29" i="9"/>
  <c r="S29" i="9" s="1"/>
  <c r="L29" i="9"/>
  <c r="J33" i="9"/>
  <c r="F33" i="9"/>
  <c r="L3" i="9"/>
  <c r="F5" i="9"/>
  <c r="L7" i="9"/>
  <c r="J10" i="9"/>
  <c r="F10" i="9"/>
  <c r="J11" i="9"/>
  <c r="F11" i="9"/>
  <c r="G12" i="9"/>
  <c r="M21" i="9"/>
  <c r="O14" i="9"/>
  <c r="R17" i="9"/>
  <c r="R29" i="9"/>
  <c r="E12" i="9"/>
  <c r="M12" i="9"/>
  <c r="L4" i="9"/>
  <c r="F6" i="9"/>
  <c r="F9" i="9"/>
  <c r="Q9" i="9"/>
  <c r="S9" i="9" s="1"/>
  <c r="L9" i="9"/>
  <c r="K10" i="9"/>
  <c r="R10" i="9" s="1"/>
  <c r="N21" i="9"/>
  <c r="F18" i="9"/>
  <c r="Q18" i="9"/>
  <c r="S18" i="9" s="1"/>
  <c r="L18" i="9"/>
  <c r="K19" i="9"/>
  <c r="R19" i="9" s="1"/>
  <c r="J23" i="9"/>
  <c r="O23" i="9"/>
  <c r="E26" i="9"/>
  <c r="K26" i="9" s="1"/>
  <c r="R26" i="9" s="1"/>
  <c r="M26" i="9"/>
  <c r="O26" i="9" s="1"/>
  <c r="H34" i="9"/>
  <c r="F30" i="9"/>
  <c r="Q30" i="9"/>
  <c r="S30" i="9" s="1"/>
  <c r="L30" i="9"/>
  <c r="K31" i="9"/>
  <c r="R31" i="9" s="1"/>
  <c r="E34" i="9"/>
  <c r="O45" i="9"/>
  <c r="J37" i="9"/>
  <c r="I37" i="9"/>
  <c r="O42" i="9"/>
  <c r="Q43" i="9"/>
  <c r="S43" i="9" s="1"/>
  <c r="L43" i="9"/>
  <c r="G63" i="9"/>
  <c r="I63" i="9" s="1"/>
  <c r="J47" i="9"/>
  <c r="I47" i="9"/>
  <c r="N63" i="9"/>
  <c r="E21" i="9"/>
  <c r="K21" i="9" s="1"/>
  <c r="K14" i="9"/>
  <c r="R14" i="9" s="1"/>
  <c r="J15" i="9"/>
  <c r="F15" i="9"/>
  <c r="D34" i="9"/>
  <c r="J28" i="9"/>
  <c r="F28" i="9"/>
  <c r="Q52" i="9"/>
  <c r="S52" i="9" s="1"/>
  <c r="L52" i="9"/>
  <c r="D12" i="9"/>
  <c r="F14" i="9"/>
  <c r="C26" i="9"/>
  <c r="C71" i="9" s="1"/>
  <c r="D21" i="9"/>
  <c r="Q24" i="9"/>
  <c r="S24" i="9" s="1"/>
  <c r="L24" i="9"/>
  <c r="I68" i="9"/>
  <c r="G69" i="9"/>
  <c r="J19" i="9"/>
  <c r="F19" i="9"/>
  <c r="J20" i="9"/>
  <c r="F20" i="9"/>
  <c r="G21" i="9"/>
  <c r="I21" i="9" s="1"/>
  <c r="D26" i="9"/>
  <c r="G34" i="9"/>
  <c r="I34" i="9" s="1"/>
  <c r="I28" i="9"/>
  <c r="M34" i="9"/>
  <c r="J31" i="9"/>
  <c r="F31" i="9"/>
  <c r="J32" i="9"/>
  <c r="F32" i="9"/>
  <c r="Q39" i="9"/>
  <c r="S39" i="9" s="1"/>
  <c r="L39" i="9"/>
  <c r="Q49" i="9"/>
  <c r="S49" i="9" s="1"/>
  <c r="L49" i="9"/>
  <c r="J54" i="9"/>
  <c r="F54" i="9"/>
  <c r="Q60" i="9"/>
  <c r="L60" i="9"/>
  <c r="F61" i="9"/>
  <c r="K61" i="9"/>
  <c r="R61" i="9" s="1"/>
  <c r="S61" i="9" s="1"/>
  <c r="D69" i="9"/>
  <c r="J67" i="9"/>
  <c r="F67" i="9"/>
  <c r="K32" i="9"/>
  <c r="R32" i="9" s="1"/>
  <c r="R38" i="9"/>
  <c r="R42" i="9"/>
  <c r="C63" i="9"/>
  <c r="C69" i="9" s="1"/>
  <c r="R48" i="9"/>
  <c r="J51" i="9"/>
  <c r="K54" i="9"/>
  <c r="R54" i="9" s="1"/>
  <c r="Q56" i="9"/>
  <c r="L56" i="9"/>
  <c r="F57" i="9"/>
  <c r="K57" i="9"/>
  <c r="R57" i="9" s="1"/>
  <c r="S57" i="9" s="1"/>
  <c r="J59" i="9"/>
  <c r="R60" i="9"/>
  <c r="O65" i="9"/>
  <c r="N69" i="9"/>
  <c r="O69" i="9" s="1"/>
  <c r="K67" i="9"/>
  <c r="R67" i="9" s="1"/>
  <c r="N34" i="9"/>
  <c r="C45" i="9"/>
  <c r="J36" i="9"/>
  <c r="F36" i="9"/>
  <c r="Q38" i="9"/>
  <c r="S38" i="9" s="1"/>
  <c r="L38" i="9"/>
  <c r="J40" i="9"/>
  <c r="F40" i="9"/>
  <c r="Q42" i="9"/>
  <c r="L42" i="9"/>
  <c r="J44" i="9"/>
  <c r="F44" i="9"/>
  <c r="E63" i="9"/>
  <c r="K63" i="9" s="1"/>
  <c r="Q48" i="9"/>
  <c r="S48" i="9" s="1"/>
  <c r="L48" i="9"/>
  <c r="J50" i="9"/>
  <c r="F50" i="9"/>
  <c r="Q53" i="9"/>
  <c r="S53" i="9" s="1"/>
  <c r="L53" i="9"/>
  <c r="I54" i="9"/>
  <c r="J55" i="9"/>
  <c r="R56" i="9"/>
  <c r="J62" i="9"/>
  <c r="F62" i="9"/>
  <c r="D63" i="9"/>
  <c r="Q65" i="9"/>
  <c r="S65" i="9" s="1"/>
  <c r="F66" i="9"/>
  <c r="K66" i="9"/>
  <c r="R66" i="9" s="1"/>
  <c r="Q66" i="9"/>
  <c r="S66" i="9" s="1"/>
  <c r="J68" i="9"/>
  <c r="F45" i="9"/>
  <c r="O63" i="9"/>
  <c r="O48" i="9"/>
  <c r="J58" i="9"/>
  <c r="F58" i="9"/>
  <c r="H69" i="9"/>
  <c r="K69" i="9" s="1"/>
  <c r="I67" i="9"/>
  <c r="G45" i="9"/>
  <c r="I45" i="9" s="1"/>
  <c r="F51" i="9"/>
  <c r="F55" i="9"/>
  <c r="L57" i="9"/>
  <c r="F59" i="9"/>
  <c r="F68" i="9"/>
  <c r="F39" i="9"/>
  <c r="F43" i="9"/>
  <c r="F49" i="9"/>
  <c r="F53" i="9"/>
  <c r="A3" i="1"/>
  <c r="N68" i="1"/>
  <c r="M68" i="1"/>
  <c r="H68" i="1"/>
  <c r="G68" i="1"/>
  <c r="E68" i="1"/>
  <c r="D68" i="1"/>
  <c r="C68" i="1"/>
  <c r="B68" i="1"/>
  <c r="N67" i="1"/>
  <c r="M67" i="1"/>
  <c r="H67" i="1"/>
  <c r="G67" i="1"/>
  <c r="E67" i="1"/>
  <c r="D67" i="1"/>
  <c r="C67" i="1"/>
  <c r="B67" i="1"/>
  <c r="N66" i="1"/>
  <c r="M66" i="1"/>
  <c r="H66" i="1"/>
  <c r="G66" i="1"/>
  <c r="E66" i="1"/>
  <c r="D66" i="1"/>
  <c r="C66" i="1"/>
  <c r="B66" i="1"/>
  <c r="N65" i="1"/>
  <c r="M65" i="1"/>
  <c r="H65" i="1"/>
  <c r="G65" i="1"/>
  <c r="E65" i="1"/>
  <c r="D65" i="1"/>
  <c r="C65" i="1"/>
  <c r="B65" i="1"/>
  <c r="A65" i="1"/>
  <c r="N62" i="1"/>
  <c r="M62" i="1"/>
  <c r="H62" i="1"/>
  <c r="G62" i="1"/>
  <c r="E62" i="1"/>
  <c r="D62" i="1"/>
  <c r="C62" i="1"/>
  <c r="B62" i="1"/>
  <c r="N61" i="1"/>
  <c r="M61" i="1"/>
  <c r="H61" i="1"/>
  <c r="G61" i="1"/>
  <c r="E61" i="1"/>
  <c r="D61" i="1"/>
  <c r="C61" i="1"/>
  <c r="B61" i="1"/>
  <c r="N60" i="1"/>
  <c r="M60" i="1"/>
  <c r="H60" i="1"/>
  <c r="G60" i="1"/>
  <c r="E60" i="1"/>
  <c r="D60" i="1"/>
  <c r="C60" i="1"/>
  <c r="B60" i="1"/>
  <c r="N59" i="1"/>
  <c r="M59" i="1"/>
  <c r="H59" i="1"/>
  <c r="G59" i="1"/>
  <c r="E59" i="1"/>
  <c r="D59" i="1"/>
  <c r="C59" i="1"/>
  <c r="B59" i="1"/>
  <c r="N58" i="1"/>
  <c r="M58" i="1"/>
  <c r="H58" i="1"/>
  <c r="G58" i="1"/>
  <c r="E58" i="1"/>
  <c r="D58" i="1"/>
  <c r="C58" i="1"/>
  <c r="B58" i="1"/>
  <c r="N57" i="1"/>
  <c r="M57" i="1"/>
  <c r="H57" i="1"/>
  <c r="G57" i="1"/>
  <c r="E57" i="1"/>
  <c r="D57" i="1"/>
  <c r="C57" i="1"/>
  <c r="B57" i="1"/>
  <c r="N56" i="1"/>
  <c r="M56" i="1"/>
  <c r="H56" i="1"/>
  <c r="G56" i="1"/>
  <c r="E56" i="1"/>
  <c r="D56" i="1"/>
  <c r="C56" i="1"/>
  <c r="B56" i="1"/>
  <c r="N55" i="1"/>
  <c r="M55" i="1"/>
  <c r="H55" i="1"/>
  <c r="G55" i="1"/>
  <c r="E55" i="1"/>
  <c r="D55" i="1"/>
  <c r="C55" i="1"/>
  <c r="B55" i="1"/>
  <c r="N54" i="1"/>
  <c r="M54" i="1"/>
  <c r="H54" i="1"/>
  <c r="G54" i="1"/>
  <c r="E54" i="1"/>
  <c r="D54" i="1"/>
  <c r="C54" i="1"/>
  <c r="B54" i="1"/>
  <c r="N53" i="1"/>
  <c r="M53" i="1"/>
  <c r="H53" i="1"/>
  <c r="G53" i="1"/>
  <c r="E53" i="1"/>
  <c r="D53" i="1"/>
  <c r="C53" i="1"/>
  <c r="B53" i="1"/>
  <c r="N52" i="1"/>
  <c r="M52" i="1"/>
  <c r="H52" i="1"/>
  <c r="G52" i="1"/>
  <c r="E52" i="1"/>
  <c r="D52" i="1"/>
  <c r="C52" i="1"/>
  <c r="B52" i="1"/>
  <c r="N51" i="1"/>
  <c r="M51" i="1"/>
  <c r="H51" i="1"/>
  <c r="G51" i="1"/>
  <c r="E51" i="1"/>
  <c r="D51" i="1"/>
  <c r="C51" i="1"/>
  <c r="B51" i="1"/>
  <c r="N50" i="1"/>
  <c r="M50" i="1"/>
  <c r="H50" i="1"/>
  <c r="G50" i="1"/>
  <c r="E50" i="1"/>
  <c r="D50" i="1"/>
  <c r="C50" i="1"/>
  <c r="B50" i="1"/>
  <c r="N49" i="1"/>
  <c r="M49" i="1"/>
  <c r="H49" i="1"/>
  <c r="G49" i="1"/>
  <c r="E49" i="1"/>
  <c r="D49" i="1"/>
  <c r="C49" i="1"/>
  <c r="B49" i="1"/>
  <c r="N48" i="1"/>
  <c r="M48" i="1"/>
  <c r="H48" i="1"/>
  <c r="G48" i="1"/>
  <c r="E48" i="1"/>
  <c r="D48" i="1"/>
  <c r="C48" i="1"/>
  <c r="B48" i="1"/>
  <c r="N47" i="1"/>
  <c r="M47" i="1"/>
  <c r="H47" i="1"/>
  <c r="G47" i="1"/>
  <c r="E47" i="1"/>
  <c r="D47" i="1"/>
  <c r="C47" i="1"/>
  <c r="B47" i="1"/>
  <c r="A47" i="1"/>
  <c r="N44" i="1"/>
  <c r="M44" i="1"/>
  <c r="H44" i="1"/>
  <c r="G44" i="1"/>
  <c r="E44" i="1"/>
  <c r="D44" i="1"/>
  <c r="C44" i="1"/>
  <c r="B44" i="1"/>
  <c r="N43" i="1"/>
  <c r="M43" i="1"/>
  <c r="H43" i="1"/>
  <c r="G43" i="1"/>
  <c r="E43" i="1"/>
  <c r="D43" i="1"/>
  <c r="C43" i="1"/>
  <c r="B43" i="1"/>
  <c r="N42" i="1"/>
  <c r="M42" i="1"/>
  <c r="H42" i="1"/>
  <c r="G42" i="1"/>
  <c r="E42" i="1"/>
  <c r="D42" i="1"/>
  <c r="C42" i="1"/>
  <c r="B42" i="1"/>
  <c r="N41" i="1"/>
  <c r="M41" i="1"/>
  <c r="H41" i="1"/>
  <c r="G41" i="1"/>
  <c r="E41" i="1"/>
  <c r="D41" i="1"/>
  <c r="C41" i="1"/>
  <c r="B41" i="1"/>
  <c r="N40" i="1"/>
  <c r="M40" i="1"/>
  <c r="H40" i="1"/>
  <c r="G40" i="1"/>
  <c r="E40" i="1"/>
  <c r="D40" i="1"/>
  <c r="C40" i="1"/>
  <c r="B40" i="1"/>
  <c r="N39" i="1"/>
  <c r="M39" i="1"/>
  <c r="H39" i="1"/>
  <c r="G39" i="1"/>
  <c r="E39" i="1"/>
  <c r="D39" i="1"/>
  <c r="C39" i="1"/>
  <c r="B39" i="1"/>
  <c r="N38" i="1"/>
  <c r="M38" i="1"/>
  <c r="H38" i="1"/>
  <c r="G38" i="1"/>
  <c r="E38" i="1"/>
  <c r="D38" i="1"/>
  <c r="C38" i="1"/>
  <c r="B38" i="1"/>
  <c r="N37" i="1"/>
  <c r="M37" i="1"/>
  <c r="H37" i="1"/>
  <c r="G37" i="1"/>
  <c r="E37" i="1"/>
  <c r="D37" i="1"/>
  <c r="C37" i="1"/>
  <c r="B37" i="1"/>
  <c r="N36" i="1"/>
  <c r="M36" i="1"/>
  <c r="H36" i="1"/>
  <c r="G36" i="1"/>
  <c r="E36" i="1"/>
  <c r="D36" i="1"/>
  <c r="C36" i="1"/>
  <c r="B36" i="1"/>
  <c r="A36" i="1"/>
  <c r="N33" i="1"/>
  <c r="M33" i="1"/>
  <c r="H33" i="1"/>
  <c r="G33" i="1"/>
  <c r="E33" i="1"/>
  <c r="D33" i="1"/>
  <c r="C33" i="1"/>
  <c r="B33" i="1"/>
  <c r="N32" i="1"/>
  <c r="M32" i="1"/>
  <c r="H32" i="1"/>
  <c r="G32" i="1"/>
  <c r="E32" i="1"/>
  <c r="D32" i="1"/>
  <c r="C32" i="1"/>
  <c r="B32" i="1"/>
  <c r="N31" i="1"/>
  <c r="M31" i="1"/>
  <c r="H31" i="1"/>
  <c r="G31" i="1"/>
  <c r="E31" i="1"/>
  <c r="D31" i="1"/>
  <c r="C31" i="1"/>
  <c r="B31" i="1"/>
  <c r="N30" i="1"/>
  <c r="M30" i="1"/>
  <c r="H30" i="1"/>
  <c r="G30" i="1"/>
  <c r="E30" i="1"/>
  <c r="D30" i="1"/>
  <c r="C30" i="1"/>
  <c r="B30" i="1"/>
  <c r="N29" i="1"/>
  <c r="M29" i="1"/>
  <c r="H29" i="1"/>
  <c r="G29" i="1"/>
  <c r="E29" i="1"/>
  <c r="D29" i="1"/>
  <c r="C29" i="1"/>
  <c r="B29" i="1"/>
  <c r="N28" i="1"/>
  <c r="M28" i="1"/>
  <c r="H28" i="1"/>
  <c r="G28" i="1"/>
  <c r="E28" i="1"/>
  <c r="D28" i="1"/>
  <c r="C28" i="1"/>
  <c r="B28" i="1"/>
  <c r="A28" i="1"/>
  <c r="N25" i="1"/>
  <c r="M25" i="1"/>
  <c r="H25" i="1"/>
  <c r="G25" i="1"/>
  <c r="E25" i="1"/>
  <c r="D25" i="1"/>
  <c r="C25" i="1"/>
  <c r="B25" i="1"/>
  <c r="N24" i="1"/>
  <c r="M24" i="1"/>
  <c r="H24" i="1"/>
  <c r="G24" i="1"/>
  <c r="E24" i="1"/>
  <c r="D24" i="1"/>
  <c r="C24" i="1"/>
  <c r="B24" i="1"/>
  <c r="N23" i="1"/>
  <c r="M23" i="1"/>
  <c r="H23" i="1"/>
  <c r="G23" i="1"/>
  <c r="E23" i="1"/>
  <c r="D23" i="1"/>
  <c r="C23" i="1"/>
  <c r="B23" i="1"/>
  <c r="A23" i="1"/>
  <c r="N20" i="1"/>
  <c r="M20" i="1"/>
  <c r="H20" i="1"/>
  <c r="G20" i="1"/>
  <c r="E20" i="1"/>
  <c r="D20" i="1"/>
  <c r="C20" i="1"/>
  <c r="B20" i="1"/>
  <c r="N19" i="1"/>
  <c r="M19" i="1"/>
  <c r="H19" i="1"/>
  <c r="G19" i="1"/>
  <c r="E19" i="1"/>
  <c r="D19" i="1"/>
  <c r="C19" i="1"/>
  <c r="B19" i="1"/>
  <c r="N18" i="1"/>
  <c r="M18" i="1"/>
  <c r="H18" i="1"/>
  <c r="G18" i="1"/>
  <c r="E18" i="1"/>
  <c r="D18" i="1"/>
  <c r="C18" i="1"/>
  <c r="B18" i="1"/>
  <c r="N17" i="1"/>
  <c r="M17" i="1"/>
  <c r="H17" i="1"/>
  <c r="G17" i="1"/>
  <c r="E17" i="1"/>
  <c r="D17" i="1"/>
  <c r="C17" i="1"/>
  <c r="B17" i="1"/>
  <c r="N16" i="1"/>
  <c r="M16" i="1"/>
  <c r="H16" i="1"/>
  <c r="G16" i="1"/>
  <c r="E16" i="1"/>
  <c r="D16" i="1"/>
  <c r="C16" i="1"/>
  <c r="B16" i="1"/>
  <c r="N15" i="1"/>
  <c r="M15" i="1"/>
  <c r="H15" i="1"/>
  <c r="G15" i="1"/>
  <c r="E15" i="1"/>
  <c r="D15" i="1"/>
  <c r="C15" i="1"/>
  <c r="B15" i="1"/>
  <c r="N14" i="1"/>
  <c r="M14" i="1"/>
  <c r="H14" i="1"/>
  <c r="G14" i="1"/>
  <c r="E14" i="1"/>
  <c r="D14" i="1"/>
  <c r="C14" i="1"/>
  <c r="B14" i="1"/>
  <c r="A14" i="1"/>
  <c r="N11" i="1"/>
  <c r="M11" i="1"/>
  <c r="H11" i="1"/>
  <c r="G11" i="1"/>
  <c r="E11" i="1"/>
  <c r="D11" i="1"/>
  <c r="C11" i="1"/>
  <c r="B11" i="1"/>
  <c r="N10" i="1"/>
  <c r="M10" i="1"/>
  <c r="H10" i="1"/>
  <c r="G10" i="1"/>
  <c r="E10" i="1"/>
  <c r="D10" i="1"/>
  <c r="C10" i="1"/>
  <c r="B10" i="1"/>
  <c r="N9" i="1"/>
  <c r="M9" i="1"/>
  <c r="H9" i="1"/>
  <c r="G9" i="1"/>
  <c r="E9" i="1"/>
  <c r="D9" i="1"/>
  <c r="C9" i="1"/>
  <c r="B9" i="1"/>
  <c r="N8" i="1"/>
  <c r="M8" i="1"/>
  <c r="H8" i="1"/>
  <c r="G8" i="1"/>
  <c r="E8" i="1"/>
  <c r="D8" i="1"/>
  <c r="C8" i="1"/>
  <c r="B8" i="1"/>
  <c r="N7" i="1"/>
  <c r="M7" i="1"/>
  <c r="H7" i="1"/>
  <c r="G7" i="1"/>
  <c r="E7" i="1"/>
  <c r="D7" i="1"/>
  <c r="C7" i="1"/>
  <c r="B7" i="1"/>
  <c r="N6" i="1"/>
  <c r="M6" i="1"/>
  <c r="H6" i="1"/>
  <c r="G6" i="1"/>
  <c r="E6" i="1"/>
  <c r="D6" i="1"/>
  <c r="C6" i="1"/>
  <c r="B6" i="1"/>
  <c r="N5" i="1"/>
  <c r="M5" i="1"/>
  <c r="H5" i="1"/>
  <c r="G5" i="1"/>
  <c r="E5" i="1"/>
  <c r="D5" i="1"/>
  <c r="C5" i="1"/>
  <c r="B5" i="1"/>
  <c r="N4" i="1"/>
  <c r="M4" i="1"/>
  <c r="H4" i="1"/>
  <c r="G4" i="1"/>
  <c r="E4" i="1"/>
  <c r="D4" i="1"/>
  <c r="C4" i="1"/>
  <c r="B4" i="1"/>
  <c r="N3" i="1"/>
  <c r="M3" i="1"/>
  <c r="H3" i="1"/>
  <c r="G3" i="1"/>
  <c r="E3" i="1"/>
  <c r="D3" i="1"/>
  <c r="C3" i="1"/>
  <c r="B3" i="1"/>
  <c r="S27" i="16" l="1"/>
  <c r="L61" i="16"/>
  <c r="L27" i="16"/>
  <c r="Q61" i="16"/>
  <c r="S61" i="16" s="1"/>
  <c r="L45" i="16"/>
  <c r="Q45" i="16"/>
  <c r="S45" i="16" s="1"/>
  <c r="K69" i="16"/>
  <c r="R69" i="16" s="1"/>
  <c r="O69" i="16"/>
  <c r="I69" i="16"/>
  <c r="J69" i="16"/>
  <c r="F69" i="16"/>
  <c r="Q35" i="16"/>
  <c r="S35" i="16" s="1"/>
  <c r="L35" i="16"/>
  <c r="Q22" i="16"/>
  <c r="S22" i="16" s="1"/>
  <c r="L22" i="16"/>
  <c r="Q67" i="16"/>
  <c r="S67" i="16" s="1"/>
  <c r="L67" i="16"/>
  <c r="Q13" i="16"/>
  <c r="S13" i="16" s="1"/>
  <c r="L13" i="16"/>
  <c r="C26" i="15"/>
  <c r="C71" i="15" s="1"/>
  <c r="S14" i="9"/>
  <c r="H71" i="9"/>
  <c r="L66" i="9"/>
  <c r="S56" i="9"/>
  <c r="S17" i="9"/>
  <c r="Q44" i="9"/>
  <c r="S44" i="9" s="1"/>
  <c r="L44" i="9"/>
  <c r="Q20" i="9"/>
  <c r="S20" i="9" s="1"/>
  <c r="L20" i="9"/>
  <c r="Q23" i="9"/>
  <c r="S23" i="9" s="1"/>
  <c r="L23" i="9"/>
  <c r="Q11" i="9"/>
  <c r="S11" i="9" s="1"/>
  <c r="L11" i="9"/>
  <c r="L25" i="9"/>
  <c r="Q25" i="9"/>
  <c r="S25" i="9" s="1"/>
  <c r="Q67" i="9"/>
  <c r="S67" i="9" s="1"/>
  <c r="L67" i="9"/>
  <c r="Q54" i="9"/>
  <c r="S54" i="9" s="1"/>
  <c r="L54" i="9"/>
  <c r="Q37" i="9"/>
  <c r="S37" i="9" s="1"/>
  <c r="L37" i="9"/>
  <c r="O21" i="9"/>
  <c r="L61" i="9"/>
  <c r="J63" i="9"/>
  <c r="F63" i="9"/>
  <c r="Q55" i="9"/>
  <c r="S55" i="9" s="1"/>
  <c r="L55" i="9"/>
  <c r="R63" i="9"/>
  <c r="S42" i="9"/>
  <c r="Q51" i="9"/>
  <c r="S51" i="9" s="1"/>
  <c r="L51" i="9"/>
  <c r="J69" i="9"/>
  <c r="F69" i="9"/>
  <c r="O34" i="9"/>
  <c r="L19" i="9"/>
  <c r="Q19" i="9"/>
  <c r="S19" i="9" s="1"/>
  <c r="D71" i="9"/>
  <c r="J12" i="9"/>
  <c r="F12" i="9"/>
  <c r="Q28" i="9"/>
  <c r="S28" i="9" s="1"/>
  <c r="L28" i="9"/>
  <c r="G71" i="9"/>
  <c r="I71" i="9" s="1"/>
  <c r="I12" i="9"/>
  <c r="L10" i="9"/>
  <c r="Q10" i="9"/>
  <c r="S10" i="9" s="1"/>
  <c r="Q41" i="9"/>
  <c r="S41" i="9" s="1"/>
  <c r="L41" i="9"/>
  <c r="Q16" i="9"/>
  <c r="S16" i="9" s="1"/>
  <c r="L16" i="9"/>
  <c r="Q68" i="9"/>
  <c r="S68" i="9" s="1"/>
  <c r="L68" i="9"/>
  <c r="L62" i="9"/>
  <c r="Q62" i="9"/>
  <c r="S62" i="9" s="1"/>
  <c r="Q40" i="9"/>
  <c r="S40" i="9" s="1"/>
  <c r="L40" i="9"/>
  <c r="Q36" i="9"/>
  <c r="S36" i="9" s="1"/>
  <c r="L36" i="9"/>
  <c r="N71" i="9"/>
  <c r="M71" i="9"/>
  <c r="O71" i="9" s="1"/>
  <c r="O12" i="9"/>
  <c r="R69" i="9"/>
  <c r="Q31" i="9"/>
  <c r="S31" i="9" s="1"/>
  <c r="L31" i="9"/>
  <c r="J26" i="9"/>
  <c r="F26" i="9"/>
  <c r="Q15" i="9"/>
  <c r="S15" i="9" s="1"/>
  <c r="L15" i="9"/>
  <c r="E71" i="9"/>
  <c r="K71" i="9" s="1"/>
  <c r="R71" i="9" s="1"/>
  <c r="K12" i="9"/>
  <c r="R12" i="9" s="1"/>
  <c r="L58" i="9"/>
  <c r="Q58" i="9"/>
  <c r="S58" i="9" s="1"/>
  <c r="J45" i="9"/>
  <c r="Q50" i="9"/>
  <c r="S50" i="9" s="1"/>
  <c r="L50" i="9"/>
  <c r="Q59" i="9"/>
  <c r="S59" i="9" s="1"/>
  <c r="L59" i="9"/>
  <c r="S60" i="9"/>
  <c r="Q32" i="9"/>
  <c r="S32" i="9" s="1"/>
  <c r="L32" i="9"/>
  <c r="I69" i="9"/>
  <c r="J21" i="9"/>
  <c r="F21" i="9"/>
  <c r="J34" i="9"/>
  <c r="F34" i="9"/>
  <c r="R21" i="9"/>
  <c r="Q47" i="9"/>
  <c r="S47" i="9" s="1"/>
  <c r="L47" i="9"/>
  <c r="K34" i="9"/>
  <c r="R34" i="9" s="1"/>
  <c r="Q33" i="9"/>
  <c r="S33" i="9" s="1"/>
  <c r="L33" i="9"/>
  <c r="L14" i="9"/>
  <c r="O39" i="1"/>
  <c r="Q69" i="16" l="1"/>
  <c r="S69" i="16" s="1"/>
  <c r="L69" i="16"/>
  <c r="Q45" i="9"/>
  <c r="S45" i="9" s="1"/>
  <c r="L45" i="9"/>
  <c r="Q26" i="9"/>
  <c r="S26" i="9" s="1"/>
  <c r="L26" i="9"/>
  <c r="Q69" i="9"/>
  <c r="S69" i="9" s="1"/>
  <c r="L69" i="9"/>
  <c r="Q63" i="9"/>
  <c r="S63" i="9" s="1"/>
  <c r="L63" i="9"/>
  <c r="L21" i="9"/>
  <c r="Q21" i="9"/>
  <c r="S21" i="9" s="1"/>
  <c r="J71" i="9"/>
  <c r="F71" i="9"/>
  <c r="Q34" i="9"/>
  <c r="S34" i="9" s="1"/>
  <c r="L34" i="9"/>
  <c r="L12" i="9"/>
  <c r="Q12" i="9"/>
  <c r="S12" i="9" s="1"/>
  <c r="K3" i="1"/>
  <c r="R3" i="1" s="1"/>
  <c r="J3" i="1"/>
  <c r="Q71" i="9" l="1"/>
  <c r="S71" i="9" s="1"/>
  <c r="L71" i="9"/>
  <c r="I3" i="1"/>
  <c r="O3" i="1"/>
  <c r="Q3" i="1"/>
  <c r="S3" i="1" s="1"/>
  <c r="L3" i="1"/>
  <c r="F3" i="1"/>
  <c r="K68" i="1"/>
  <c r="R68" i="1" s="1"/>
  <c r="J68" i="1"/>
  <c r="K67" i="1"/>
  <c r="R67" i="1" s="1"/>
  <c r="J67" i="1"/>
  <c r="K66" i="1"/>
  <c r="R66" i="1" s="1"/>
  <c r="J66" i="1"/>
  <c r="N69" i="1"/>
  <c r="M69" i="1"/>
  <c r="H69" i="1"/>
  <c r="G69" i="1"/>
  <c r="K65" i="1"/>
  <c r="R65" i="1" s="1"/>
  <c r="J65" i="1"/>
  <c r="K62" i="1"/>
  <c r="R62" i="1" s="1"/>
  <c r="J62" i="1"/>
  <c r="K25" i="1"/>
  <c r="R25" i="1" s="1"/>
  <c r="J25" i="1"/>
  <c r="K14" i="1"/>
  <c r="R14" i="1" s="1"/>
  <c r="O69" i="1" l="1"/>
  <c r="I69" i="1"/>
  <c r="D69" i="1"/>
  <c r="J69" i="1" s="1"/>
  <c r="E69" i="1"/>
  <c r="K69" i="1" s="1"/>
  <c r="R69" i="1" s="1"/>
  <c r="I66" i="1"/>
  <c r="O66" i="1"/>
  <c r="I67" i="1"/>
  <c r="O67" i="1"/>
  <c r="I68" i="1"/>
  <c r="O68" i="1"/>
  <c r="Q68" i="1"/>
  <c r="S68" i="1" s="1"/>
  <c r="L68" i="1"/>
  <c r="F68" i="1"/>
  <c r="Q67" i="1"/>
  <c r="S67" i="1" s="1"/>
  <c r="L67" i="1"/>
  <c r="F67" i="1"/>
  <c r="Q66" i="1"/>
  <c r="S66" i="1" s="1"/>
  <c r="L66" i="1"/>
  <c r="F66" i="1"/>
  <c r="I65" i="1"/>
  <c r="O65" i="1"/>
  <c r="L65" i="1"/>
  <c r="Q65" i="1"/>
  <c r="S65" i="1" s="1"/>
  <c r="F65" i="1"/>
  <c r="I62" i="1"/>
  <c r="O62" i="1"/>
  <c r="Q62" i="1"/>
  <c r="S62" i="1" s="1"/>
  <c r="L62" i="1"/>
  <c r="F62" i="1"/>
  <c r="I25" i="1"/>
  <c r="O25" i="1"/>
  <c r="Q25" i="1"/>
  <c r="S25" i="1" s="1"/>
  <c r="L25" i="1"/>
  <c r="F25" i="1"/>
  <c r="I14" i="1"/>
  <c r="O14" i="1"/>
  <c r="J14" i="1"/>
  <c r="Q14" i="1" s="1"/>
  <c r="S14" i="1" s="1"/>
  <c r="F14" i="1"/>
  <c r="N63" i="1"/>
  <c r="M63" i="1"/>
  <c r="H63" i="1"/>
  <c r="G63" i="1"/>
  <c r="E63" i="1"/>
  <c r="D63" i="1"/>
  <c r="N45" i="1"/>
  <c r="M45" i="1"/>
  <c r="H45" i="1"/>
  <c r="G45" i="1"/>
  <c r="E45" i="1"/>
  <c r="D45" i="1"/>
  <c r="N34" i="1"/>
  <c r="M34" i="1"/>
  <c r="H34" i="1"/>
  <c r="G34" i="1"/>
  <c r="E34" i="1"/>
  <c r="D34" i="1"/>
  <c r="N26" i="1"/>
  <c r="M26" i="1"/>
  <c r="H26" i="1"/>
  <c r="G26" i="1"/>
  <c r="E26" i="1"/>
  <c r="D26" i="1"/>
  <c r="N21" i="1"/>
  <c r="M21" i="1"/>
  <c r="H21" i="1"/>
  <c r="G21" i="1"/>
  <c r="E21" i="1"/>
  <c r="D21" i="1"/>
  <c r="N12" i="1"/>
  <c r="M12" i="1"/>
  <c r="H12" i="1"/>
  <c r="G12" i="1"/>
  <c r="E12" i="1"/>
  <c r="D12" i="1"/>
  <c r="C12" i="1"/>
  <c r="F69" i="1" l="1"/>
  <c r="L69" i="1"/>
  <c r="Q69" i="1"/>
  <c r="S69" i="1" s="1"/>
  <c r="J12" i="1"/>
  <c r="Q12" i="1" s="1"/>
  <c r="L14" i="1"/>
  <c r="F12" i="1"/>
  <c r="K12" i="1"/>
  <c r="R12" i="1" s="1"/>
  <c r="I12" i="1"/>
  <c r="O12" i="1"/>
  <c r="O70" i="1"/>
  <c r="O61" i="1"/>
  <c r="O60" i="1"/>
  <c r="O59" i="1"/>
  <c r="O58" i="1"/>
  <c r="O57" i="1"/>
  <c r="O56" i="1"/>
  <c r="O55" i="1"/>
  <c r="O54" i="1"/>
  <c r="O53" i="1"/>
  <c r="O52" i="1"/>
  <c r="O51" i="1"/>
  <c r="O50" i="1"/>
  <c r="O49" i="1"/>
  <c r="O48" i="1"/>
  <c r="O47" i="1"/>
  <c r="O44" i="1"/>
  <c r="O46" i="1"/>
  <c r="O43" i="1"/>
  <c r="O42" i="1"/>
  <c r="O41" i="1"/>
  <c r="O40" i="1"/>
  <c r="O38" i="1"/>
  <c r="O37" i="1"/>
  <c r="O36" i="1"/>
  <c r="O33" i="1"/>
  <c r="O35" i="1"/>
  <c r="O32" i="1"/>
  <c r="O31" i="1"/>
  <c r="O30" i="1"/>
  <c r="O29" i="1"/>
  <c r="O28" i="1"/>
  <c r="O27" i="1"/>
  <c r="O24" i="1"/>
  <c r="O23" i="1"/>
  <c r="O20" i="1"/>
  <c r="O22" i="1"/>
  <c r="O19" i="1"/>
  <c r="O18" i="1"/>
  <c r="O17" i="1"/>
  <c r="O16" i="1"/>
  <c r="O15" i="1"/>
  <c r="O11" i="1"/>
  <c r="O10" i="1"/>
  <c r="O9" i="1"/>
  <c r="O8" i="1"/>
  <c r="O7" i="1"/>
  <c r="O6" i="1"/>
  <c r="O5" i="1"/>
  <c r="O4" i="1"/>
  <c r="I70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4" i="1"/>
  <c r="I46" i="1"/>
  <c r="I43" i="1"/>
  <c r="I42" i="1"/>
  <c r="I41" i="1"/>
  <c r="I40" i="1"/>
  <c r="I39" i="1"/>
  <c r="I38" i="1"/>
  <c r="I37" i="1"/>
  <c r="I36" i="1"/>
  <c r="I33" i="1"/>
  <c r="I35" i="1"/>
  <c r="I32" i="1"/>
  <c r="I31" i="1"/>
  <c r="I30" i="1"/>
  <c r="I29" i="1"/>
  <c r="I28" i="1"/>
  <c r="I27" i="1"/>
  <c r="I24" i="1"/>
  <c r="I23" i="1"/>
  <c r="I20" i="1"/>
  <c r="I22" i="1"/>
  <c r="I19" i="1"/>
  <c r="I18" i="1"/>
  <c r="I17" i="1"/>
  <c r="I16" i="1"/>
  <c r="I15" i="1"/>
  <c r="I11" i="1"/>
  <c r="I10" i="1"/>
  <c r="I9" i="1"/>
  <c r="I8" i="1"/>
  <c r="I7" i="1"/>
  <c r="I6" i="1"/>
  <c r="I5" i="1"/>
  <c r="I4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4" i="1"/>
  <c r="F46" i="1"/>
  <c r="F43" i="1"/>
  <c r="F42" i="1"/>
  <c r="F41" i="1"/>
  <c r="F40" i="1"/>
  <c r="F39" i="1"/>
  <c r="F38" i="1"/>
  <c r="F37" i="1"/>
  <c r="F36" i="1"/>
  <c r="F33" i="1"/>
  <c r="F35" i="1"/>
  <c r="F32" i="1"/>
  <c r="F31" i="1"/>
  <c r="F30" i="1"/>
  <c r="F29" i="1"/>
  <c r="F28" i="1"/>
  <c r="F27" i="1"/>
  <c r="F24" i="1"/>
  <c r="F23" i="1"/>
  <c r="F22" i="1"/>
  <c r="F19" i="1"/>
  <c r="F18" i="1"/>
  <c r="F17" i="1"/>
  <c r="F16" i="1"/>
  <c r="F15" i="1"/>
  <c r="F11" i="1"/>
  <c r="F10" i="1"/>
  <c r="F9" i="1"/>
  <c r="F8" i="1"/>
  <c r="F7" i="1"/>
  <c r="F6" i="1"/>
  <c r="F5" i="1"/>
  <c r="F4" i="1"/>
  <c r="F20" i="1"/>
  <c r="K61" i="1"/>
  <c r="R61" i="1" s="1"/>
  <c r="J60" i="1"/>
  <c r="K43" i="1"/>
  <c r="R43" i="1" s="1"/>
  <c r="J43" i="1"/>
  <c r="G71" i="1"/>
  <c r="J32" i="1"/>
  <c r="N71" i="1"/>
  <c r="H71" i="1"/>
  <c r="D71" i="1"/>
  <c r="C34" i="1"/>
  <c r="C45" i="1" s="1"/>
  <c r="C63" i="1" s="1"/>
  <c r="C69" i="1" s="1"/>
  <c r="K24" i="1"/>
  <c r="R24" i="1" s="1"/>
  <c r="K19" i="1"/>
  <c r="R19" i="1" s="1"/>
  <c r="J19" i="1"/>
  <c r="C21" i="1"/>
  <c r="C26" i="1" s="1"/>
  <c r="K10" i="1"/>
  <c r="R10" i="1" s="1"/>
  <c r="K60" i="1"/>
  <c r="R60" i="1" s="1"/>
  <c r="K32" i="1"/>
  <c r="R32" i="1" s="1"/>
  <c r="J24" i="1"/>
  <c r="J10" i="1"/>
  <c r="J71" i="1" l="1"/>
  <c r="S12" i="1"/>
  <c r="L12" i="1"/>
  <c r="I26" i="1"/>
  <c r="O26" i="1"/>
  <c r="I45" i="1"/>
  <c r="O45" i="1"/>
  <c r="I63" i="1"/>
  <c r="I21" i="1"/>
  <c r="O21" i="1"/>
  <c r="I34" i="1"/>
  <c r="O34" i="1"/>
  <c r="C71" i="1"/>
  <c r="M71" i="1"/>
  <c r="J61" i="1"/>
  <c r="L61" i="1" s="1"/>
  <c r="Q60" i="1"/>
  <c r="S60" i="1" s="1"/>
  <c r="L60" i="1"/>
  <c r="Q43" i="1"/>
  <c r="S43" i="1" s="1"/>
  <c r="L43" i="1"/>
  <c r="L32" i="1"/>
  <c r="Q32" i="1"/>
  <c r="S32" i="1" s="1"/>
  <c r="Q24" i="1"/>
  <c r="S24" i="1" s="1"/>
  <c r="L24" i="1"/>
  <c r="Q19" i="1"/>
  <c r="S19" i="1" s="1"/>
  <c r="L19" i="1"/>
  <c r="Q10" i="1"/>
  <c r="S10" i="1" s="1"/>
  <c r="L10" i="1"/>
  <c r="K58" i="1"/>
  <c r="R58" i="1" s="1"/>
  <c r="K56" i="1"/>
  <c r="R56" i="1" s="1"/>
  <c r="K54" i="1"/>
  <c r="R54" i="1" s="1"/>
  <c r="K53" i="1"/>
  <c r="R53" i="1" s="1"/>
  <c r="K51" i="1"/>
  <c r="R51" i="1" s="1"/>
  <c r="K49" i="1"/>
  <c r="R49" i="1" s="1"/>
  <c r="K47" i="1"/>
  <c r="R47" i="1" s="1"/>
  <c r="K41" i="1"/>
  <c r="R41" i="1" s="1"/>
  <c r="J41" i="1"/>
  <c r="K39" i="1"/>
  <c r="R39" i="1" s="1"/>
  <c r="J39" i="1"/>
  <c r="K38" i="1"/>
  <c r="R38" i="1" s="1"/>
  <c r="K37" i="1"/>
  <c r="R37" i="1" s="1"/>
  <c r="J37" i="1"/>
  <c r="K36" i="1"/>
  <c r="R36" i="1" s="1"/>
  <c r="K33" i="1"/>
  <c r="R33" i="1" s="1"/>
  <c r="J33" i="1"/>
  <c r="K31" i="1"/>
  <c r="R31" i="1" s="1"/>
  <c r="J31" i="1"/>
  <c r="K30" i="1"/>
  <c r="R30" i="1" s="1"/>
  <c r="K29" i="1"/>
  <c r="R29" i="1" s="1"/>
  <c r="J29" i="1"/>
  <c r="K28" i="1"/>
  <c r="R28" i="1" s="1"/>
  <c r="K23" i="1"/>
  <c r="R23" i="1" s="1"/>
  <c r="J18" i="1"/>
  <c r="Q18" i="1" s="1"/>
  <c r="J17" i="1"/>
  <c r="Q17" i="1" s="1"/>
  <c r="J16" i="1"/>
  <c r="Q16" i="1" s="1"/>
  <c r="K15" i="1"/>
  <c r="R15" i="1" s="1"/>
  <c r="J15" i="1"/>
  <c r="Q15" i="1" s="1"/>
  <c r="K8" i="1"/>
  <c r="R8" i="1" s="1"/>
  <c r="K4" i="1"/>
  <c r="I71" i="1" l="1"/>
  <c r="Q61" i="1"/>
  <c r="S61" i="1" s="1"/>
  <c r="O71" i="1"/>
  <c r="O63" i="1"/>
  <c r="F34" i="1"/>
  <c r="R4" i="1"/>
  <c r="F45" i="1"/>
  <c r="K59" i="1"/>
  <c r="R59" i="1" s="1"/>
  <c r="J59" i="1"/>
  <c r="J54" i="1"/>
  <c r="Q54" i="1" s="1"/>
  <c r="S54" i="1" s="1"/>
  <c r="K55" i="1"/>
  <c r="R55" i="1" s="1"/>
  <c r="J56" i="1"/>
  <c r="Q56" i="1" s="1"/>
  <c r="S56" i="1" s="1"/>
  <c r="K57" i="1"/>
  <c r="R57" i="1" s="1"/>
  <c r="J58" i="1"/>
  <c r="Q58" i="1" s="1"/>
  <c r="S58" i="1" s="1"/>
  <c r="K40" i="1"/>
  <c r="R40" i="1" s="1"/>
  <c r="K42" i="1"/>
  <c r="R42" i="1" s="1"/>
  <c r="K44" i="1"/>
  <c r="R44" i="1" s="1"/>
  <c r="J47" i="1"/>
  <c r="Q47" i="1" s="1"/>
  <c r="S47" i="1" s="1"/>
  <c r="K48" i="1"/>
  <c r="R48" i="1" s="1"/>
  <c r="J49" i="1"/>
  <c r="Q49" i="1" s="1"/>
  <c r="S49" i="1" s="1"/>
  <c r="K50" i="1"/>
  <c r="R50" i="1" s="1"/>
  <c r="J51" i="1"/>
  <c r="Q51" i="1" s="1"/>
  <c r="S51" i="1" s="1"/>
  <c r="K52" i="1"/>
  <c r="R52" i="1" s="1"/>
  <c r="J53" i="1"/>
  <c r="Q53" i="1" s="1"/>
  <c r="S53" i="1" s="1"/>
  <c r="J55" i="1"/>
  <c r="J57" i="1"/>
  <c r="Q33" i="1"/>
  <c r="L33" i="1"/>
  <c r="Q37" i="1"/>
  <c r="S37" i="1" s="1"/>
  <c r="L37" i="1"/>
  <c r="Q39" i="1"/>
  <c r="S39" i="1" s="1"/>
  <c r="L39" i="1"/>
  <c r="Q41" i="1"/>
  <c r="S41" i="1" s="1"/>
  <c r="L41" i="1"/>
  <c r="J36" i="1"/>
  <c r="J38" i="1"/>
  <c r="J40" i="1"/>
  <c r="J42" i="1"/>
  <c r="J44" i="1"/>
  <c r="J48" i="1"/>
  <c r="J50" i="1"/>
  <c r="J52" i="1"/>
  <c r="Q31" i="1"/>
  <c r="S31" i="1" s="1"/>
  <c r="L31" i="1"/>
  <c r="S15" i="1"/>
  <c r="K6" i="1"/>
  <c r="R6" i="1" s="1"/>
  <c r="F26" i="1"/>
  <c r="J28" i="1"/>
  <c r="L28" i="1" s="1"/>
  <c r="J30" i="1"/>
  <c r="Q30" i="1" s="1"/>
  <c r="J23" i="1"/>
  <c r="Q29" i="1"/>
  <c r="S29" i="1" s="1"/>
  <c r="L29" i="1"/>
  <c r="K20" i="1"/>
  <c r="R20" i="1" s="1"/>
  <c r="J20" i="1"/>
  <c r="Q20" i="1" s="1"/>
  <c r="L15" i="1"/>
  <c r="K16" i="1"/>
  <c r="K17" i="1"/>
  <c r="R17" i="1" s="1"/>
  <c r="S17" i="1" s="1"/>
  <c r="K18" i="1"/>
  <c r="K11" i="1"/>
  <c r="R11" i="1" s="1"/>
  <c r="J11" i="1"/>
  <c r="J4" i="1"/>
  <c r="K5" i="1"/>
  <c r="J6" i="1"/>
  <c r="K7" i="1"/>
  <c r="R7" i="1" s="1"/>
  <c r="J8" i="1"/>
  <c r="K9" i="1"/>
  <c r="R9" i="1" s="1"/>
  <c r="J5" i="1"/>
  <c r="J7" i="1"/>
  <c r="Q7" i="1" s="1"/>
  <c r="J9" i="1"/>
  <c r="Q9" i="1" s="1"/>
  <c r="L17" i="1" l="1"/>
  <c r="Q71" i="1"/>
  <c r="F21" i="1"/>
  <c r="S9" i="1"/>
  <c r="Q5" i="1"/>
  <c r="R5" i="1"/>
  <c r="J63" i="1"/>
  <c r="L49" i="1"/>
  <c r="L56" i="1"/>
  <c r="L53" i="1"/>
  <c r="L47" i="1"/>
  <c r="L58" i="1"/>
  <c r="L54" i="1"/>
  <c r="S33" i="1"/>
  <c r="L51" i="1"/>
  <c r="Q59" i="1"/>
  <c r="S59" i="1" s="1"/>
  <c r="L59" i="1"/>
  <c r="Q57" i="1"/>
  <c r="S57" i="1" s="1"/>
  <c r="L57" i="1"/>
  <c r="Q55" i="1"/>
  <c r="S55" i="1" s="1"/>
  <c r="L55" i="1"/>
  <c r="Q50" i="1"/>
  <c r="S50" i="1" s="1"/>
  <c r="L50" i="1"/>
  <c r="Q44" i="1"/>
  <c r="S44" i="1" s="1"/>
  <c r="L44" i="1"/>
  <c r="Q52" i="1"/>
  <c r="S52" i="1" s="1"/>
  <c r="L52" i="1"/>
  <c r="Q48" i="1"/>
  <c r="S48" i="1" s="1"/>
  <c r="L48" i="1"/>
  <c r="Q42" i="1"/>
  <c r="S42" i="1" s="1"/>
  <c r="L42" i="1"/>
  <c r="Q40" i="1"/>
  <c r="S40" i="1" s="1"/>
  <c r="L40" i="1"/>
  <c r="Q38" i="1"/>
  <c r="S38" i="1" s="1"/>
  <c r="L38" i="1"/>
  <c r="Q36" i="1"/>
  <c r="S36" i="1" s="1"/>
  <c r="L36" i="1"/>
  <c r="L23" i="1"/>
  <c r="Q23" i="1"/>
  <c r="J21" i="1"/>
  <c r="Q21" i="1" s="1"/>
  <c r="Q28" i="1"/>
  <c r="S28" i="1" s="1"/>
  <c r="L30" i="1"/>
  <c r="S7" i="1"/>
  <c r="S30" i="1"/>
  <c r="L11" i="1"/>
  <c r="Q11" i="1"/>
  <c r="L20" i="1"/>
  <c r="S20" i="1"/>
  <c r="L8" i="1"/>
  <c r="Q8" i="1"/>
  <c r="S8" i="1" s="1"/>
  <c r="L6" i="1"/>
  <c r="Q6" i="1"/>
  <c r="S6" i="1" s="1"/>
  <c r="L4" i="1"/>
  <c r="Q4" i="1"/>
  <c r="L18" i="1"/>
  <c r="R18" i="1"/>
  <c r="S18" i="1" s="1"/>
  <c r="L16" i="1"/>
  <c r="R16" i="1"/>
  <c r="S16" i="1" s="1"/>
  <c r="L7" i="1"/>
  <c r="K45" i="1"/>
  <c r="R45" i="1" s="1"/>
  <c r="K21" i="1"/>
  <c r="R21" i="1" s="1"/>
  <c r="L9" i="1"/>
  <c r="L5" i="1"/>
  <c r="J45" i="1"/>
  <c r="Q45" i="1" s="1"/>
  <c r="E71" i="1" l="1"/>
  <c r="K63" i="1"/>
  <c r="R63" i="1" s="1"/>
  <c r="F63" i="1"/>
  <c r="S5" i="1"/>
  <c r="Q63" i="1"/>
  <c r="S45" i="1"/>
  <c r="S23" i="1"/>
  <c r="S11" i="1"/>
  <c r="S21" i="1"/>
  <c r="S4" i="1"/>
  <c r="L45" i="1"/>
  <c r="L21" i="1"/>
  <c r="S63" i="1" l="1"/>
  <c r="F71" i="1"/>
  <c r="K71" i="1"/>
  <c r="L63" i="1"/>
  <c r="J26" i="1"/>
  <c r="Q26" i="1" s="1"/>
  <c r="K26" i="1"/>
  <c r="R71" i="1" l="1"/>
  <c r="S71" i="1" s="1"/>
  <c r="L71" i="1"/>
  <c r="L26" i="1"/>
  <c r="R26" i="1"/>
  <c r="S26" i="1" s="1"/>
  <c r="J34" i="1"/>
  <c r="Q34" i="1" s="1"/>
  <c r="K34" i="1"/>
  <c r="R34" i="1" s="1"/>
  <c r="S34" i="1" l="1"/>
  <c r="L34" i="1"/>
</calcChain>
</file>

<file path=xl/sharedStrings.xml><?xml version="1.0" encoding="utf-8"?>
<sst xmlns="http://schemas.openxmlformats.org/spreadsheetml/2006/main" count="1159" uniqueCount="98">
  <si>
    <t>DEPT</t>
  </si>
  <si>
    <t>TOTPOP</t>
  </si>
  <si>
    <t>AL</t>
  </si>
  <si>
    <t>ART</t>
  </si>
  <si>
    <t>COMS</t>
  </si>
  <si>
    <t>ENGL</t>
  </si>
  <si>
    <t>LBS</t>
  </si>
  <si>
    <t>MLL</t>
  </si>
  <si>
    <t>PHIL</t>
  </si>
  <si>
    <t>BE</t>
  </si>
  <si>
    <t>ACCT</t>
  </si>
  <si>
    <t>CIS</t>
  </si>
  <si>
    <t>ECON</t>
  </si>
  <si>
    <t>FIN</t>
  </si>
  <si>
    <t>MGMT</t>
  </si>
  <si>
    <t>MKT</t>
  </si>
  <si>
    <t>CCOE</t>
  </si>
  <si>
    <t>AASE</t>
  </si>
  <si>
    <t>EDCI</t>
  </si>
  <si>
    <t>EDSC</t>
  </si>
  <si>
    <t>ECST</t>
  </si>
  <si>
    <t>CE</t>
  </si>
  <si>
    <t>CS</t>
  </si>
  <si>
    <t>EE</t>
  </si>
  <si>
    <t>ME</t>
  </si>
  <si>
    <t>TECH</t>
  </si>
  <si>
    <t>HHS</t>
  </si>
  <si>
    <t>CFS</t>
  </si>
  <si>
    <t>COMD</t>
  </si>
  <si>
    <t>CRIM</t>
  </si>
  <si>
    <t>NTS</t>
  </si>
  <si>
    <t>NURS</t>
  </si>
  <si>
    <t>SW</t>
  </si>
  <si>
    <t>NSS</t>
  </si>
  <si>
    <t>ANTH</t>
  </si>
  <si>
    <t>BIOL</t>
  </si>
  <si>
    <t>CHEM</t>
  </si>
  <si>
    <t>CHS</t>
  </si>
  <si>
    <t>GEOG</t>
  </si>
  <si>
    <t>GEOL</t>
  </si>
  <si>
    <t>HIST</t>
  </si>
  <si>
    <t>LAS</t>
  </si>
  <si>
    <t>MATH</t>
  </si>
  <si>
    <t>NATS</t>
  </si>
  <si>
    <t>PAS</t>
  </si>
  <si>
    <t>PHYS</t>
  </si>
  <si>
    <t>POLS</t>
  </si>
  <si>
    <t>PSY</t>
  </si>
  <si>
    <t>SOC</t>
  </si>
  <si>
    <t>UN</t>
  </si>
  <si>
    <t>UNIV</t>
  </si>
  <si>
    <t>COLL TOTAL</t>
  </si>
  <si>
    <t>GRAND TOTAL</t>
  </si>
  <si>
    <t>Lower Division</t>
  </si>
  <si>
    <t>Upper Division</t>
  </si>
  <si>
    <t>Undergraduate Total</t>
  </si>
  <si>
    <t>Graduate</t>
  </si>
  <si>
    <t>Total</t>
  </si>
  <si>
    <t>FTES</t>
  </si>
  <si>
    <t>FTEF</t>
  </si>
  <si>
    <t>S/F Ratio</t>
  </si>
  <si>
    <t>COLL</t>
  </si>
  <si>
    <t>COLLEGE</t>
  </si>
  <si>
    <t>SFTESLD</t>
  </si>
  <si>
    <t>SFTEFLD</t>
  </si>
  <si>
    <t>SFTESUD</t>
  </si>
  <si>
    <t>SFTEFTUD</t>
  </si>
  <si>
    <t>SFTESG</t>
  </si>
  <si>
    <t>SFTEFG</t>
  </si>
  <si>
    <t>SFTESTOT</t>
  </si>
  <si>
    <t>SFTEFTOT</t>
  </si>
  <si>
    <t>MTD</t>
  </si>
  <si>
    <t>K-KI</t>
  </si>
  <si>
    <t>TVF</t>
  </si>
  <si>
    <t>PH</t>
  </si>
  <si>
    <t>ATHL</t>
  </si>
  <si>
    <t>HNRS</t>
  </si>
  <si>
    <t>LIBR</t>
  </si>
  <si>
    <t>Fall 2013</t>
  </si>
  <si>
    <t>Fall 2014</t>
  </si>
  <si>
    <t>F14 Differences from F13</t>
  </si>
  <si>
    <t>ALD</t>
  </si>
  <si>
    <t>MUS</t>
  </si>
  <si>
    <t>TA</t>
  </si>
  <si>
    <t>BED</t>
  </si>
  <si>
    <t>ED</t>
  </si>
  <si>
    <t>ET</t>
  </si>
  <si>
    <t>HHSD</t>
  </si>
  <si>
    <t>KPE</t>
  </si>
  <si>
    <t>NSSD</t>
  </si>
  <si>
    <t>HNR</t>
  </si>
  <si>
    <t>LIB</t>
  </si>
  <si>
    <t>GEOS</t>
  </si>
  <si>
    <t>ETD</t>
  </si>
  <si>
    <t>Winter 2015</t>
  </si>
  <si>
    <t/>
  </si>
  <si>
    <t>Spring 2015</t>
  </si>
  <si>
    <t>Summer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</si>
</sst>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9"/>
      <color theme="1"/>
      <name val="Arial Narrow"/>
      <family val="2"/>
    </font>
    <font>
      <b/>
      <sz val="9"/>
      <color theme="1"/>
      <name val="Arial Narrow"/>
      <family val="2"/>
    </font>
    <font>
      <b/>
      <sz val="8"/>
      <color theme="1"/>
      <name val="Arial Narrow"/>
      <family val="2"/>
    </font>
    <font>
      <sz val="8"/>
      <color theme="1"/>
      <name val="Arial Narrow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/>
    <xf numFmtId="0" fontId="3" fillId="0" borderId="0" xfId="0" applyFont="1"/>
    <xf numFmtId="0" fontId="3" fillId="0" borderId="1" xfId="0" applyFont="1" applyBorder="1" applyAlignment="1">
      <alignment horizontal="right"/>
    </xf>
    <xf numFmtId="0" fontId="3" fillId="0" borderId="1" xfId="0" applyFont="1" applyBorder="1" applyAlignment="1">
      <alignment horizontal="right" wrapText="1"/>
    </xf>
    <xf numFmtId="0" fontId="4" fillId="0" borderId="0" xfId="0" applyFont="1"/>
    <xf numFmtId="164" fontId="4" fillId="0" borderId="0" xfId="0" applyNumberFormat="1" applyFont="1"/>
    <xf numFmtId="164" fontId="3" fillId="0" borderId="0" xfId="0" applyNumberFormat="1" applyFont="1"/>
    <xf numFmtId="0" fontId="5" fillId="0" borderId="0" xfId="0" applyFont="1"/>
    <xf numFmtId="2" fontId="4" fillId="0" borderId="0" xfId="0" applyNumberFormat="1" applyFont="1"/>
    <xf numFmtId="2" fontId="3" fillId="0" borderId="0" xfId="0" applyNumberFormat="1" applyFont="1"/>
    <xf numFmtId="0" fontId="2" fillId="0" borderId="1" xfId="0" applyFont="1" applyBorder="1" applyAlignment="1">
      <alignment horizontal="center"/>
    </xf>
    <xf numFmtId="2" fontId="1" fillId="0" borderId="0" xfId="0" applyNumberFormat="1" applyFont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2" fontId="2" fillId="0" borderId="7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3" fillId="0" borderId="2" xfId="0" applyFont="1" applyBorder="1"/>
    <xf numFmtId="2" fontId="3" fillId="0" borderId="5" xfId="0" applyNumberFormat="1" applyFont="1" applyBorder="1" applyAlignment="1">
      <alignment horizontal="right"/>
    </xf>
    <xf numFmtId="2" fontId="3" fillId="0" borderId="8" xfId="0" applyNumberFormat="1" applyFont="1" applyBorder="1" applyAlignment="1">
      <alignment horizontal="right"/>
    </xf>
    <xf numFmtId="0" fontId="3" fillId="0" borderId="7" xfId="0" applyFont="1" applyBorder="1" applyAlignment="1">
      <alignment horizontal="right" wrapText="1"/>
    </xf>
    <xf numFmtId="2" fontId="3" fillId="0" borderId="9" xfId="0" applyNumberFormat="1" applyFont="1" applyBorder="1" applyAlignment="1">
      <alignment horizontal="right"/>
    </xf>
    <xf numFmtId="2" fontId="3" fillId="0" borderId="10" xfId="0" applyNumberFormat="1" applyFont="1" applyBorder="1" applyAlignment="1">
      <alignment horizontal="right" wrapText="1"/>
    </xf>
    <xf numFmtId="2" fontId="3" fillId="0" borderId="1" xfId="0" applyNumberFormat="1" applyFont="1" applyBorder="1" applyAlignment="1">
      <alignment horizontal="right" wrapText="1"/>
    </xf>
    <xf numFmtId="2" fontId="3" fillId="0" borderId="1" xfId="0" applyNumberFormat="1" applyFont="1" applyBorder="1" applyAlignment="1">
      <alignment horizontal="right"/>
    </xf>
    <xf numFmtId="0" fontId="3" fillId="0" borderId="11" xfId="0" applyFont="1" applyBorder="1"/>
    <xf numFmtId="2" fontId="4" fillId="0" borderId="11" xfId="0" applyNumberFormat="1" applyFont="1" applyBorder="1"/>
    <xf numFmtId="2" fontId="4" fillId="0" borderId="12" xfId="0" applyNumberFormat="1" applyFont="1" applyBorder="1"/>
    <xf numFmtId="2" fontId="4" fillId="0" borderId="13" xfId="0" applyNumberFormat="1" applyFont="1" applyBorder="1"/>
    <xf numFmtId="2" fontId="4" fillId="0" borderId="0" xfId="0" applyNumberFormat="1" applyFont="1" applyBorder="1"/>
    <xf numFmtId="0" fontId="3" fillId="0" borderId="5" xfId="0" applyFont="1" applyBorder="1"/>
    <xf numFmtId="2" fontId="3" fillId="0" borderId="5" xfId="0" applyNumberFormat="1" applyFont="1" applyBorder="1"/>
    <xf numFmtId="2" fontId="3" fillId="0" borderId="8" xfId="0" applyNumberFormat="1" applyFont="1" applyBorder="1"/>
    <xf numFmtId="2" fontId="3" fillId="0" borderId="7" xfId="0" applyNumberFormat="1" applyFont="1" applyBorder="1"/>
    <xf numFmtId="2" fontId="3" fillId="0" borderId="6" xfId="0" applyNumberFormat="1" applyFont="1" applyBorder="1"/>
    <xf numFmtId="2" fontId="4" fillId="0" borderId="2" xfId="0" applyNumberFormat="1" applyFont="1" applyBorder="1"/>
    <xf numFmtId="2" fontId="4" fillId="0" borderId="14" xfId="0" applyNumberFormat="1" applyFont="1" applyBorder="1"/>
    <xf numFmtId="2" fontId="4" fillId="0" borderId="4" xfId="0" applyNumberFormat="1" applyFont="1" applyBorder="1"/>
    <xf numFmtId="2" fontId="4" fillId="0" borderId="3" xfId="0" applyNumberFormat="1" applyFont="1" applyBorder="1"/>
    <xf numFmtId="2" fontId="3" fillId="0" borderId="4" xfId="0" applyNumberFormat="1" applyFont="1" applyBorder="1"/>
    <xf numFmtId="2" fontId="4" fillId="0" borderId="15" xfId="0" applyNumberFormat="1" applyFont="1" applyBorder="1"/>
    <xf numFmtId="0" fontId="3" fillId="0" borderId="9" xfId="0" applyFont="1" applyBorder="1"/>
    <xf numFmtId="2" fontId="3" fillId="0" borderId="15" xfId="0" applyNumberFormat="1" applyFont="1" applyBorder="1"/>
    <xf numFmtId="2" fontId="3" fillId="0" borderId="10" xfId="0" applyNumberFormat="1" applyFon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3"/>
  <sheetViews>
    <sheetView tabSelected="1" workbookViewId="0"/>
  </sheetViews>
  <sheetFormatPr defaultRowHeight="15" x14ac:dyDescent="0.25"/>
  <cols>
    <col min="1" max="1" width="7.5703125" customWidth="1"/>
    <col min="3" max="4" width="4.28515625" bestFit="1" customWidth="1"/>
    <col min="5" max="5" width="7" bestFit="1" customWidth="1"/>
    <col min="6" max="6" width="5" bestFit="1" customWidth="1"/>
    <col min="7" max="7" width="4.28515625" bestFit="1" customWidth="1"/>
    <col min="8" max="8" width="7" bestFit="1" customWidth="1"/>
    <col min="9" max="9" width="5" bestFit="1" customWidth="1"/>
    <col min="10" max="10" width="4.28515625" bestFit="1" customWidth="1"/>
    <col min="11" max="11" width="7" bestFit="1" customWidth="1"/>
    <col min="12" max="12" width="5" bestFit="1" customWidth="1"/>
    <col min="13" max="13" width="4.28515625" bestFit="1" customWidth="1"/>
    <col min="14" max="14" width="7" bestFit="1" customWidth="1"/>
    <col min="15" max="15" width="2.5703125" customWidth="1"/>
    <col min="16" max="16" width="5" bestFit="1" customWidth="1"/>
    <col min="17" max="17" width="4.28515625" bestFit="1" customWidth="1"/>
    <col min="18" max="18" width="7" bestFit="1" customWidth="1"/>
  </cols>
  <sheetData>
    <row r="1" spans="1:18" x14ac:dyDescent="0.25">
      <c r="A1" s="2" t="s">
        <v>97</v>
      </c>
      <c r="B1" s="1"/>
      <c r="C1" s="14"/>
      <c r="D1" s="14"/>
      <c r="E1" s="1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</row>
    <row r="2" spans="1:18" x14ac:dyDescent="0.25">
      <c r="A2" s="2"/>
      <c r="B2" s="2"/>
      <c r="C2" s="15" t="s">
        <v>53</v>
      </c>
      <c r="D2" s="16"/>
      <c r="E2" s="17"/>
      <c r="F2" s="18" t="s">
        <v>54</v>
      </c>
      <c r="G2" s="19"/>
      <c r="H2" s="20"/>
      <c r="I2" s="18" t="s">
        <v>55</v>
      </c>
      <c r="J2" s="19"/>
      <c r="K2" s="20"/>
      <c r="L2" s="18" t="s">
        <v>56</v>
      </c>
      <c r="M2" s="19"/>
      <c r="N2" s="20"/>
      <c r="O2" s="21"/>
      <c r="P2" s="18" t="s">
        <v>57</v>
      </c>
      <c r="Q2" s="19"/>
      <c r="R2" s="20"/>
    </row>
    <row r="3" spans="1:18" x14ac:dyDescent="0.25">
      <c r="A3" s="4" t="s">
        <v>61</v>
      </c>
      <c r="B3" s="22" t="s">
        <v>0</v>
      </c>
      <c r="C3" s="23" t="s">
        <v>58</v>
      </c>
      <c r="D3" s="24" t="s">
        <v>59</v>
      </c>
      <c r="E3" s="25" t="s">
        <v>60</v>
      </c>
      <c r="F3" s="26" t="s">
        <v>58</v>
      </c>
      <c r="G3" s="24" t="s">
        <v>59</v>
      </c>
      <c r="H3" s="27" t="s">
        <v>60</v>
      </c>
      <c r="I3" s="26" t="s">
        <v>58</v>
      </c>
      <c r="J3" s="24" t="s">
        <v>59</v>
      </c>
      <c r="K3" s="27" t="s">
        <v>60</v>
      </c>
      <c r="L3" s="26" t="s">
        <v>58</v>
      </c>
      <c r="M3" s="29" t="s">
        <v>59</v>
      </c>
      <c r="N3" s="27" t="s">
        <v>60</v>
      </c>
      <c r="O3" s="28"/>
      <c r="P3" s="26" t="s">
        <v>58</v>
      </c>
      <c r="Q3" s="24" t="s">
        <v>59</v>
      </c>
      <c r="R3" s="27" t="s">
        <v>60</v>
      </c>
    </row>
    <row r="4" spans="1:18" x14ac:dyDescent="0.25">
      <c r="A4" s="4" t="s">
        <v>2</v>
      </c>
      <c r="B4" s="30" t="s">
        <v>3</v>
      </c>
      <c r="C4" s="31">
        <v>0</v>
      </c>
      <c r="D4" s="32">
        <v>0</v>
      </c>
      <c r="E4" s="33" t="s">
        <v>95</v>
      </c>
      <c r="F4" s="31">
        <v>0</v>
      </c>
      <c r="G4" s="32">
        <v>0</v>
      </c>
      <c r="H4" s="33" t="s">
        <v>95</v>
      </c>
      <c r="I4" s="31">
        <v>0</v>
      </c>
      <c r="J4" s="32">
        <v>0</v>
      </c>
      <c r="K4" s="33" t="s">
        <v>95</v>
      </c>
      <c r="L4" s="31">
        <v>0.25</v>
      </c>
      <c r="M4" s="34">
        <v>0</v>
      </c>
      <c r="N4" s="33" t="s">
        <v>95</v>
      </c>
      <c r="O4" s="11"/>
      <c r="P4" s="31">
        <v>0.25</v>
      </c>
      <c r="Q4" s="32">
        <v>0</v>
      </c>
      <c r="R4" s="33" t="s">
        <v>95</v>
      </c>
    </row>
    <row r="5" spans="1:18" x14ac:dyDescent="0.25">
      <c r="A5" s="4"/>
      <c r="B5" s="30" t="s">
        <v>82</v>
      </c>
      <c r="C5" s="31">
        <v>0</v>
      </c>
      <c r="D5" s="32">
        <v>0</v>
      </c>
      <c r="E5" s="33" t="s">
        <v>95</v>
      </c>
      <c r="F5" s="31">
        <v>0</v>
      </c>
      <c r="G5" s="32">
        <v>0</v>
      </c>
      <c r="H5" s="33" t="s">
        <v>95</v>
      </c>
      <c r="I5" s="31">
        <v>0</v>
      </c>
      <c r="J5" s="32">
        <v>0</v>
      </c>
      <c r="K5" s="33" t="s">
        <v>95</v>
      </c>
      <c r="L5" s="31">
        <v>0</v>
      </c>
      <c r="M5" s="34">
        <v>0</v>
      </c>
      <c r="N5" s="33" t="s">
        <v>95</v>
      </c>
      <c r="O5" s="11"/>
      <c r="P5" s="31">
        <v>0</v>
      </c>
      <c r="Q5" s="32">
        <v>0</v>
      </c>
      <c r="R5" s="33" t="s">
        <v>95</v>
      </c>
    </row>
    <row r="6" spans="1:18" x14ac:dyDescent="0.25">
      <c r="A6" s="4"/>
      <c r="B6" s="30" t="s">
        <v>73</v>
      </c>
      <c r="C6" s="31">
        <v>0</v>
      </c>
      <c r="D6" s="32">
        <v>0</v>
      </c>
      <c r="E6" s="33" t="s">
        <v>95</v>
      </c>
      <c r="F6" s="31">
        <v>0.4</v>
      </c>
      <c r="G6" s="32">
        <v>0</v>
      </c>
      <c r="H6" s="33" t="s">
        <v>95</v>
      </c>
      <c r="I6" s="31">
        <v>0.4</v>
      </c>
      <c r="J6" s="32">
        <v>0</v>
      </c>
      <c r="K6" s="33" t="s">
        <v>95</v>
      </c>
      <c r="L6" s="31">
        <v>0.33</v>
      </c>
      <c r="M6" s="34">
        <v>0.27</v>
      </c>
      <c r="N6" s="33">
        <v>1.2222222222222221</v>
      </c>
      <c r="O6" s="11"/>
      <c r="P6" s="31">
        <v>0.73</v>
      </c>
      <c r="Q6" s="32">
        <v>0.27</v>
      </c>
      <c r="R6" s="33">
        <v>2.7037037037037033</v>
      </c>
    </row>
    <row r="7" spans="1:18" x14ac:dyDescent="0.25">
      <c r="A7" s="4"/>
      <c r="B7" s="35" t="s">
        <v>51</v>
      </c>
      <c r="C7" s="36">
        <v>0</v>
      </c>
      <c r="D7" s="37">
        <v>0</v>
      </c>
      <c r="E7" s="38" t="s">
        <v>95</v>
      </c>
      <c r="F7" s="36">
        <v>0.4</v>
      </c>
      <c r="G7" s="37">
        <v>0</v>
      </c>
      <c r="H7" s="38" t="s">
        <v>95</v>
      </c>
      <c r="I7" s="36">
        <v>0.4</v>
      </c>
      <c r="J7" s="37">
        <v>0</v>
      </c>
      <c r="K7" s="38" t="s">
        <v>95</v>
      </c>
      <c r="L7" s="36">
        <v>0.58000000000000007</v>
      </c>
      <c r="M7" s="39">
        <v>0.27</v>
      </c>
      <c r="N7" s="38">
        <v>2.1481481481481484</v>
      </c>
      <c r="O7" s="12"/>
      <c r="P7" s="36">
        <v>0.98</v>
      </c>
      <c r="Q7" s="37">
        <v>0.27</v>
      </c>
      <c r="R7" s="38">
        <v>3.6296296296296293</v>
      </c>
    </row>
    <row r="8" spans="1:18" x14ac:dyDescent="0.25">
      <c r="A8" s="4"/>
      <c r="B8" s="4"/>
      <c r="C8" s="11"/>
      <c r="D8" s="11"/>
      <c r="E8" s="11"/>
      <c r="F8" s="11"/>
      <c r="G8" s="11"/>
      <c r="H8" s="11"/>
      <c r="I8" s="11"/>
      <c r="J8" s="11"/>
      <c r="K8" s="11" t="s">
        <v>95</v>
      </c>
      <c r="L8" s="11"/>
      <c r="M8" s="11"/>
      <c r="N8" s="11" t="s">
        <v>95</v>
      </c>
      <c r="O8" s="11"/>
      <c r="P8" s="11"/>
      <c r="Q8" s="11"/>
      <c r="R8" s="11" t="s">
        <v>95</v>
      </c>
    </row>
    <row r="9" spans="1:18" x14ac:dyDescent="0.25">
      <c r="A9" s="4" t="s">
        <v>9</v>
      </c>
      <c r="B9" s="22" t="s">
        <v>10</v>
      </c>
      <c r="C9" s="40">
        <v>0</v>
      </c>
      <c r="D9" s="41">
        <v>0</v>
      </c>
      <c r="E9" s="42" t="s">
        <v>95</v>
      </c>
      <c r="F9" s="40">
        <v>0</v>
      </c>
      <c r="G9" s="41">
        <v>0</v>
      </c>
      <c r="H9" s="42" t="s">
        <v>95</v>
      </c>
      <c r="I9" s="40">
        <v>0</v>
      </c>
      <c r="J9" s="41">
        <v>0</v>
      </c>
      <c r="K9" s="42" t="s">
        <v>95</v>
      </c>
      <c r="L9" s="40">
        <v>12.27</v>
      </c>
      <c r="M9" s="43">
        <v>0.8</v>
      </c>
      <c r="N9" s="42">
        <v>15.337499999999999</v>
      </c>
      <c r="O9" s="11"/>
      <c r="P9" s="40">
        <v>12.27</v>
      </c>
      <c r="Q9" s="41">
        <v>0.8</v>
      </c>
      <c r="R9" s="42">
        <v>15.337499999999999</v>
      </c>
    </row>
    <row r="10" spans="1:18" x14ac:dyDescent="0.25">
      <c r="A10" s="4"/>
      <c r="B10" s="30" t="s">
        <v>84</v>
      </c>
      <c r="C10" s="31">
        <v>0</v>
      </c>
      <c r="D10" s="32">
        <v>0</v>
      </c>
      <c r="E10" s="33" t="s">
        <v>95</v>
      </c>
      <c r="F10" s="31">
        <v>0.48</v>
      </c>
      <c r="G10" s="32">
        <v>0</v>
      </c>
      <c r="H10" s="33" t="s">
        <v>95</v>
      </c>
      <c r="I10" s="31">
        <v>0.48</v>
      </c>
      <c r="J10" s="32">
        <v>0</v>
      </c>
      <c r="K10" s="33" t="s">
        <v>95</v>
      </c>
      <c r="L10" s="31">
        <v>5.83</v>
      </c>
      <c r="M10" s="34">
        <v>0.53</v>
      </c>
      <c r="N10" s="33">
        <v>11</v>
      </c>
      <c r="O10" s="11"/>
      <c r="P10" s="31">
        <v>6.3100000000000005</v>
      </c>
      <c r="Q10" s="32">
        <v>0.53</v>
      </c>
      <c r="R10" s="33">
        <v>11.90566037735849</v>
      </c>
    </row>
    <row r="11" spans="1:18" x14ac:dyDescent="0.25">
      <c r="A11" s="4"/>
      <c r="B11" s="30" t="s">
        <v>11</v>
      </c>
      <c r="C11" s="31">
        <v>0</v>
      </c>
      <c r="D11" s="32">
        <v>0</v>
      </c>
      <c r="E11" s="33" t="s">
        <v>95</v>
      </c>
      <c r="F11" s="31">
        <v>0</v>
      </c>
      <c r="G11" s="32">
        <v>0</v>
      </c>
      <c r="H11" s="33" t="s">
        <v>95</v>
      </c>
      <c r="I11" s="31">
        <v>0</v>
      </c>
      <c r="J11" s="32">
        <v>0</v>
      </c>
      <c r="K11" s="33" t="s">
        <v>95</v>
      </c>
      <c r="L11" s="31">
        <v>5.28</v>
      </c>
      <c r="M11" s="34">
        <v>1.53</v>
      </c>
      <c r="N11" s="33">
        <v>3.4509803921568629</v>
      </c>
      <c r="O11" s="11"/>
      <c r="P11" s="31">
        <v>5.28</v>
      </c>
      <c r="Q11" s="32">
        <v>1.53</v>
      </c>
      <c r="R11" s="33">
        <v>3.4509803921568629</v>
      </c>
    </row>
    <row r="12" spans="1:18" x14ac:dyDescent="0.25">
      <c r="A12" s="4"/>
      <c r="B12" s="30" t="s">
        <v>12</v>
      </c>
      <c r="C12" s="31">
        <v>0</v>
      </c>
      <c r="D12" s="32">
        <v>0</v>
      </c>
      <c r="E12" s="33" t="s">
        <v>95</v>
      </c>
      <c r="F12" s="31">
        <v>0</v>
      </c>
      <c r="G12" s="32">
        <v>0</v>
      </c>
      <c r="H12" s="33" t="s">
        <v>95</v>
      </c>
      <c r="I12" s="31">
        <v>0</v>
      </c>
      <c r="J12" s="32">
        <v>0</v>
      </c>
      <c r="K12" s="33" t="s">
        <v>95</v>
      </c>
      <c r="L12" s="31">
        <v>0</v>
      </c>
      <c r="M12" s="34">
        <v>0</v>
      </c>
      <c r="N12" s="33" t="s">
        <v>95</v>
      </c>
      <c r="O12" s="11"/>
      <c r="P12" s="31">
        <v>0</v>
      </c>
      <c r="Q12" s="32">
        <v>0</v>
      </c>
      <c r="R12" s="33" t="s">
        <v>95</v>
      </c>
    </row>
    <row r="13" spans="1:18" x14ac:dyDescent="0.25">
      <c r="A13" s="4"/>
      <c r="B13" s="30" t="s">
        <v>14</v>
      </c>
      <c r="C13" s="31">
        <v>0</v>
      </c>
      <c r="D13" s="32">
        <v>0</v>
      </c>
      <c r="E13" s="33" t="s">
        <v>95</v>
      </c>
      <c r="F13" s="31">
        <v>0</v>
      </c>
      <c r="G13" s="32">
        <v>0</v>
      </c>
      <c r="H13" s="33" t="s">
        <v>95</v>
      </c>
      <c r="I13" s="31">
        <v>0</v>
      </c>
      <c r="J13" s="32">
        <v>0</v>
      </c>
      <c r="K13" s="33" t="s">
        <v>95</v>
      </c>
      <c r="L13" s="31">
        <v>7.67</v>
      </c>
      <c r="M13" s="34">
        <v>0.53</v>
      </c>
      <c r="N13" s="33">
        <v>14.471698113207546</v>
      </c>
      <c r="O13" s="11"/>
      <c r="P13" s="31">
        <v>7.67</v>
      </c>
      <c r="Q13" s="32">
        <v>0.53</v>
      </c>
      <c r="R13" s="33">
        <v>14.471698113207546</v>
      </c>
    </row>
    <row r="14" spans="1:18" x14ac:dyDescent="0.25">
      <c r="A14" s="4"/>
      <c r="B14" s="35" t="s">
        <v>51</v>
      </c>
      <c r="C14" s="36">
        <v>0</v>
      </c>
      <c r="D14" s="37">
        <v>0</v>
      </c>
      <c r="E14" s="38" t="s">
        <v>95</v>
      </c>
      <c r="F14" s="36">
        <v>0.48</v>
      </c>
      <c r="G14" s="37">
        <v>0</v>
      </c>
      <c r="H14" s="38" t="s">
        <v>95</v>
      </c>
      <c r="I14" s="36">
        <v>0.48</v>
      </c>
      <c r="J14" s="37">
        <v>0</v>
      </c>
      <c r="K14" s="38" t="s">
        <v>95</v>
      </c>
      <c r="L14" s="36">
        <v>31.050000000000004</v>
      </c>
      <c r="M14" s="39">
        <v>3.3900000000000006</v>
      </c>
      <c r="N14" s="38">
        <v>9.159292035398229</v>
      </c>
      <c r="O14" s="12"/>
      <c r="P14" s="36">
        <v>31.53</v>
      </c>
      <c r="Q14" s="37">
        <v>3.3900000000000006</v>
      </c>
      <c r="R14" s="38">
        <v>9.3008849557522115</v>
      </c>
    </row>
    <row r="15" spans="1:18" x14ac:dyDescent="0.25">
      <c r="A15" s="4"/>
      <c r="B15" s="4"/>
      <c r="C15" s="11"/>
      <c r="D15" s="11"/>
      <c r="E15" s="11"/>
      <c r="F15" s="11"/>
      <c r="G15" s="11"/>
      <c r="H15" s="11"/>
      <c r="I15" s="11"/>
      <c r="J15" s="11"/>
      <c r="K15" s="11" t="s">
        <v>95</v>
      </c>
      <c r="L15" s="11"/>
      <c r="M15" s="11"/>
      <c r="N15" s="11" t="s">
        <v>95</v>
      </c>
      <c r="O15" s="11"/>
      <c r="P15" s="11"/>
      <c r="Q15" s="11"/>
      <c r="R15" s="11" t="s">
        <v>95</v>
      </c>
    </row>
    <row r="16" spans="1:18" x14ac:dyDescent="0.25">
      <c r="A16" s="4" t="s">
        <v>85</v>
      </c>
      <c r="B16" s="22" t="s">
        <v>17</v>
      </c>
      <c r="C16" s="40">
        <v>0</v>
      </c>
      <c r="D16" s="41">
        <v>0</v>
      </c>
      <c r="E16" s="42" t="s">
        <v>95</v>
      </c>
      <c r="F16" s="40">
        <v>25.73</v>
      </c>
      <c r="G16" s="41">
        <v>1.43</v>
      </c>
      <c r="H16" s="42">
        <v>17.993006993006993</v>
      </c>
      <c r="I16" s="40">
        <v>25.73</v>
      </c>
      <c r="J16" s="41">
        <v>1.43</v>
      </c>
      <c r="K16" s="42">
        <v>17.993006993006993</v>
      </c>
      <c r="L16" s="40">
        <v>72.849999999999994</v>
      </c>
      <c r="M16" s="43">
        <v>4.9800000000000004</v>
      </c>
      <c r="N16" s="42">
        <v>14.628514056224898</v>
      </c>
      <c r="O16" s="11"/>
      <c r="P16" s="40">
        <v>98.58</v>
      </c>
      <c r="Q16" s="41">
        <v>6.41</v>
      </c>
      <c r="R16" s="42">
        <v>15.379095163806552</v>
      </c>
    </row>
    <row r="17" spans="1:18" x14ac:dyDescent="0.25">
      <c r="A17" s="4"/>
      <c r="B17" s="30" t="s">
        <v>18</v>
      </c>
      <c r="C17" s="31">
        <v>0</v>
      </c>
      <c r="D17" s="32">
        <v>0</v>
      </c>
      <c r="E17" s="33" t="s">
        <v>95</v>
      </c>
      <c r="F17" s="31">
        <v>13.67</v>
      </c>
      <c r="G17" s="32">
        <v>0.73</v>
      </c>
      <c r="H17" s="33">
        <v>18.726027397260275</v>
      </c>
      <c r="I17" s="31">
        <v>13.67</v>
      </c>
      <c r="J17" s="32">
        <v>0.73</v>
      </c>
      <c r="K17" s="33">
        <v>18.726027397260275</v>
      </c>
      <c r="L17" s="31">
        <v>59.32</v>
      </c>
      <c r="M17" s="34">
        <v>3.11</v>
      </c>
      <c r="N17" s="33">
        <v>19.073954983922832</v>
      </c>
      <c r="O17" s="11"/>
      <c r="P17" s="31">
        <v>72.989999999999995</v>
      </c>
      <c r="Q17" s="32">
        <v>3.84</v>
      </c>
      <c r="R17" s="33">
        <v>19.0078125</v>
      </c>
    </row>
    <row r="18" spans="1:18" x14ac:dyDescent="0.25">
      <c r="A18" s="4"/>
      <c r="B18" s="30" t="s">
        <v>19</v>
      </c>
      <c r="C18" s="31">
        <v>0</v>
      </c>
      <c r="D18" s="32">
        <v>0</v>
      </c>
      <c r="E18" s="33" t="s">
        <v>95</v>
      </c>
      <c r="F18" s="31">
        <v>144.97999999999999</v>
      </c>
      <c r="G18" s="32">
        <v>5.75</v>
      </c>
      <c r="H18" s="33">
        <v>25.213913043478261</v>
      </c>
      <c r="I18" s="31">
        <v>144.97999999999999</v>
      </c>
      <c r="J18" s="32">
        <v>5.75</v>
      </c>
      <c r="K18" s="33">
        <v>25.213913043478261</v>
      </c>
      <c r="L18" s="31">
        <v>75.400000000000006</v>
      </c>
      <c r="M18" s="34">
        <v>2.87</v>
      </c>
      <c r="N18" s="33">
        <v>26.271777003484321</v>
      </c>
      <c r="O18" s="11"/>
      <c r="P18" s="31">
        <v>220.38</v>
      </c>
      <c r="Q18" s="32">
        <v>8.620000000000001</v>
      </c>
      <c r="R18" s="33">
        <v>25.566125290023198</v>
      </c>
    </row>
    <row r="19" spans="1:18" x14ac:dyDescent="0.25">
      <c r="A19" s="4"/>
      <c r="B19" s="35" t="s">
        <v>51</v>
      </c>
      <c r="C19" s="36">
        <v>0</v>
      </c>
      <c r="D19" s="37">
        <v>0</v>
      </c>
      <c r="E19" s="38" t="s">
        <v>95</v>
      </c>
      <c r="F19" s="36">
        <v>184.38</v>
      </c>
      <c r="G19" s="37">
        <v>7.91</v>
      </c>
      <c r="H19" s="38">
        <v>23.309734513274336</v>
      </c>
      <c r="I19" s="36">
        <v>184.38</v>
      </c>
      <c r="J19" s="37">
        <v>7.91</v>
      </c>
      <c r="K19" s="38">
        <v>23.309734513274336</v>
      </c>
      <c r="L19" s="36">
        <v>207.57</v>
      </c>
      <c r="M19" s="39">
        <v>10.96</v>
      </c>
      <c r="N19" s="38">
        <v>18.938868613138684</v>
      </c>
      <c r="O19" s="12"/>
      <c r="P19" s="36">
        <v>391.95</v>
      </c>
      <c r="Q19" s="37">
        <v>18.87</v>
      </c>
      <c r="R19" s="38">
        <v>20.771065182829886</v>
      </c>
    </row>
    <row r="20" spans="1:18" x14ac:dyDescent="0.25">
      <c r="A20" s="4"/>
      <c r="B20" s="4"/>
      <c r="C20" s="11"/>
      <c r="D20" s="11"/>
      <c r="E20" s="11"/>
      <c r="F20" s="11"/>
      <c r="G20" s="11"/>
      <c r="H20" s="11"/>
      <c r="I20" s="11"/>
      <c r="J20" s="11"/>
      <c r="K20" s="11" t="s">
        <v>95</v>
      </c>
      <c r="L20" s="11"/>
      <c r="M20" s="11"/>
      <c r="N20" s="11" t="s">
        <v>95</v>
      </c>
      <c r="O20" s="11"/>
      <c r="P20" s="11"/>
      <c r="Q20" s="11"/>
      <c r="R20" s="11" t="s">
        <v>95</v>
      </c>
    </row>
    <row r="21" spans="1:18" x14ac:dyDescent="0.25">
      <c r="A21" s="4" t="s">
        <v>86</v>
      </c>
      <c r="B21" s="22" t="s">
        <v>21</v>
      </c>
      <c r="C21" s="40">
        <v>0</v>
      </c>
      <c r="D21" s="41">
        <v>0</v>
      </c>
      <c r="E21" s="42" t="s">
        <v>95</v>
      </c>
      <c r="F21" s="40">
        <v>0</v>
      </c>
      <c r="G21" s="41">
        <v>0</v>
      </c>
      <c r="H21" s="42" t="s">
        <v>95</v>
      </c>
      <c r="I21" s="40">
        <v>0</v>
      </c>
      <c r="J21" s="41">
        <v>0</v>
      </c>
      <c r="K21" s="42" t="s">
        <v>95</v>
      </c>
      <c r="L21" s="40">
        <v>0.17</v>
      </c>
      <c r="M21" s="43">
        <v>0.03</v>
      </c>
      <c r="N21" s="42">
        <v>5.666666666666667</v>
      </c>
      <c r="O21" s="11"/>
      <c r="P21" s="40">
        <v>0.17</v>
      </c>
      <c r="Q21" s="41">
        <v>0.03</v>
      </c>
      <c r="R21" s="42">
        <v>5.666666666666667</v>
      </c>
    </row>
    <row r="22" spans="1:18" x14ac:dyDescent="0.25">
      <c r="A22" s="4"/>
      <c r="B22" s="30" t="s">
        <v>22</v>
      </c>
      <c r="C22" s="31">
        <v>0</v>
      </c>
      <c r="D22" s="32">
        <v>0</v>
      </c>
      <c r="E22" s="33" t="s">
        <v>95</v>
      </c>
      <c r="F22" s="31">
        <v>0</v>
      </c>
      <c r="G22" s="32">
        <v>0</v>
      </c>
      <c r="H22" s="33" t="s">
        <v>95</v>
      </c>
      <c r="I22" s="31">
        <v>0</v>
      </c>
      <c r="J22" s="32">
        <v>0</v>
      </c>
      <c r="K22" s="33" t="s">
        <v>95</v>
      </c>
      <c r="L22" s="31">
        <v>0.08</v>
      </c>
      <c r="M22" s="34">
        <v>0</v>
      </c>
      <c r="N22" s="33" t="s">
        <v>95</v>
      </c>
      <c r="O22" s="11"/>
      <c r="P22" s="31">
        <v>0.08</v>
      </c>
      <c r="Q22" s="32">
        <v>0</v>
      </c>
      <c r="R22" s="33" t="s">
        <v>95</v>
      </c>
    </row>
    <row r="23" spans="1:18" x14ac:dyDescent="0.25">
      <c r="A23" s="4"/>
      <c r="B23" s="30" t="s">
        <v>24</v>
      </c>
      <c r="C23" s="31">
        <v>0</v>
      </c>
      <c r="D23" s="32">
        <v>0</v>
      </c>
      <c r="E23" s="33" t="s">
        <v>95</v>
      </c>
      <c r="F23" s="31">
        <v>0</v>
      </c>
      <c r="G23" s="32">
        <v>0</v>
      </c>
      <c r="H23" s="33" t="s">
        <v>95</v>
      </c>
      <c r="I23" s="31">
        <v>0</v>
      </c>
      <c r="J23" s="32">
        <v>0</v>
      </c>
      <c r="K23" s="33" t="s">
        <v>95</v>
      </c>
      <c r="L23" s="31">
        <v>0.08</v>
      </c>
      <c r="M23" s="34">
        <v>0</v>
      </c>
      <c r="N23" s="33" t="s">
        <v>95</v>
      </c>
      <c r="O23" s="11"/>
      <c r="P23" s="31">
        <v>0.08</v>
      </c>
      <c r="Q23" s="32">
        <v>0</v>
      </c>
      <c r="R23" s="33" t="s">
        <v>95</v>
      </c>
    </row>
    <row r="24" spans="1:18" x14ac:dyDescent="0.25">
      <c r="A24" s="4"/>
      <c r="B24" s="35" t="s">
        <v>51</v>
      </c>
      <c r="C24" s="36">
        <v>0</v>
      </c>
      <c r="D24" s="37">
        <v>0</v>
      </c>
      <c r="E24" s="38" t="s">
        <v>95</v>
      </c>
      <c r="F24" s="36">
        <v>0</v>
      </c>
      <c r="G24" s="37">
        <v>0</v>
      </c>
      <c r="H24" s="38" t="s">
        <v>95</v>
      </c>
      <c r="I24" s="36">
        <v>0</v>
      </c>
      <c r="J24" s="37">
        <v>0</v>
      </c>
      <c r="K24" s="38" t="s">
        <v>95</v>
      </c>
      <c r="L24" s="36">
        <v>0.33</v>
      </c>
      <c r="M24" s="39">
        <v>0.03</v>
      </c>
      <c r="N24" s="38">
        <v>11.000000000000002</v>
      </c>
      <c r="O24" s="44"/>
      <c r="P24" s="36">
        <v>0.33</v>
      </c>
      <c r="Q24" s="37">
        <v>0.03</v>
      </c>
      <c r="R24" s="38">
        <v>11.000000000000002</v>
      </c>
    </row>
    <row r="25" spans="1:18" x14ac:dyDescent="0.25">
      <c r="A25" s="7"/>
      <c r="B25" s="7"/>
      <c r="C25" s="11"/>
      <c r="D25" s="11"/>
      <c r="E25" s="11" t="s">
        <v>95</v>
      </c>
      <c r="F25" s="11"/>
      <c r="G25" s="11"/>
      <c r="H25" s="11" t="s">
        <v>95</v>
      </c>
      <c r="I25" s="11"/>
      <c r="J25" s="45"/>
      <c r="K25" s="11" t="s">
        <v>95</v>
      </c>
      <c r="L25" s="11"/>
      <c r="M25" s="11"/>
      <c r="N25" s="11" t="s">
        <v>95</v>
      </c>
      <c r="O25" s="11"/>
      <c r="P25" s="11"/>
      <c r="Q25" s="11"/>
      <c r="R25" s="11" t="s">
        <v>95</v>
      </c>
    </row>
    <row r="26" spans="1:18" x14ac:dyDescent="0.25">
      <c r="A26" s="4" t="s">
        <v>26</v>
      </c>
      <c r="B26" s="22" t="s">
        <v>27</v>
      </c>
      <c r="C26" s="40">
        <v>0</v>
      </c>
      <c r="D26" s="41">
        <v>0</v>
      </c>
      <c r="E26" s="42" t="s">
        <v>95</v>
      </c>
      <c r="F26" s="40">
        <v>1.87</v>
      </c>
      <c r="G26" s="41">
        <v>0.23</v>
      </c>
      <c r="H26" s="42">
        <v>8.1304347826086953</v>
      </c>
      <c r="I26" s="40">
        <v>1.87</v>
      </c>
      <c r="J26" s="41">
        <v>0.23</v>
      </c>
      <c r="K26" s="42">
        <v>8.1304347826086953</v>
      </c>
      <c r="L26" s="40">
        <v>0.42</v>
      </c>
      <c r="M26" s="43">
        <v>0</v>
      </c>
      <c r="N26" s="42" t="s">
        <v>95</v>
      </c>
      <c r="O26" s="11"/>
      <c r="P26" s="40">
        <v>2.29</v>
      </c>
      <c r="Q26" s="41">
        <v>0.23</v>
      </c>
      <c r="R26" s="42">
        <v>9.9565217391304337</v>
      </c>
    </row>
    <row r="27" spans="1:18" x14ac:dyDescent="0.25">
      <c r="A27" s="4"/>
      <c r="B27" s="30" t="s">
        <v>28</v>
      </c>
      <c r="C27" s="31">
        <v>0</v>
      </c>
      <c r="D27" s="32">
        <v>0</v>
      </c>
      <c r="E27" s="33" t="s">
        <v>95</v>
      </c>
      <c r="F27" s="31">
        <v>0</v>
      </c>
      <c r="G27" s="32">
        <v>0</v>
      </c>
      <c r="H27" s="33" t="s">
        <v>95</v>
      </c>
      <c r="I27" s="31">
        <v>0</v>
      </c>
      <c r="J27" s="32">
        <v>0</v>
      </c>
      <c r="K27" s="33" t="s">
        <v>95</v>
      </c>
      <c r="L27" s="31">
        <v>17.649999999999999</v>
      </c>
      <c r="M27" s="34">
        <v>8.67</v>
      </c>
      <c r="N27" s="33">
        <v>2.0357554786620531</v>
      </c>
      <c r="O27" s="11"/>
      <c r="P27" s="31">
        <v>17.649999999999999</v>
      </c>
      <c r="Q27" s="32">
        <v>8.67</v>
      </c>
      <c r="R27" s="33">
        <v>2.0357554786620531</v>
      </c>
    </row>
    <row r="28" spans="1:18" x14ac:dyDescent="0.25">
      <c r="A28" s="4"/>
      <c r="B28" s="30" t="s">
        <v>87</v>
      </c>
      <c r="C28" s="31">
        <v>0</v>
      </c>
      <c r="D28" s="32">
        <v>0</v>
      </c>
      <c r="E28" s="33" t="s">
        <v>95</v>
      </c>
      <c r="F28" s="31">
        <v>2</v>
      </c>
      <c r="G28" s="32">
        <v>1</v>
      </c>
      <c r="H28" s="33">
        <v>2</v>
      </c>
      <c r="I28" s="31">
        <v>2</v>
      </c>
      <c r="J28" s="32">
        <v>1</v>
      </c>
      <c r="K28" s="33">
        <v>2</v>
      </c>
      <c r="L28" s="31">
        <v>0</v>
      </c>
      <c r="M28" s="34">
        <v>0</v>
      </c>
      <c r="N28" s="33" t="s">
        <v>95</v>
      </c>
      <c r="O28" s="11"/>
      <c r="P28" s="31">
        <v>2</v>
      </c>
      <c r="Q28" s="32">
        <v>1</v>
      </c>
      <c r="R28" s="33">
        <v>2</v>
      </c>
    </row>
    <row r="29" spans="1:18" x14ac:dyDescent="0.25">
      <c r="A29" s="4"/>
      <c r="B29" s="30" t="s">
        <v>88</v>
      </c>
      <c r="C29" s="31">
        <v>0</v>
      </c>
      <c r="D29" s="32">
        <v>0</v>
      </c>
      <c r="E29" s="33" t="s">
        <v>95</v>
      </c>
      <c r="F29" s="31">
        <v>15.13</v>
      </c>
      <c r="G29" s="32">
        <v>2</v>
      </c>
      <c r="H29" s="33">
        <v>7.5650000000000004</v>
      </c>
      <c r="I29" s="31">
        <v>15.13</v>
      </c>
      <c r="J29" s="32">
        <v>2</v>
      </c>
      <c r="K29" s="33">
        <v>7.5650000000000004</v>
      </c>
      <c r="L29" s="31">
        <v>0.33</v>
      </c>
      <c r="M29" s="34">
        <v>0</v>
      </c>
      <c r="N29" s="33" t="s">
        <v>95</v>
      </c>
      <c r="O29" s="11"/>
      <c r="P29" s="31">
        <v>15.46</v>
      </c>
      <c r="Q29" s="32">
        <v>2</v>
      </c>
      <c r="R29" s="33">
        <v>7.73</v>
      </c>
    </row>
    <row r="30" spans="1:18" x14ac:dyDescent="0.25">
      <c r="A30" s="7"/>
      <c r="B30" s="30" t="s">
        <v>31</v>
      </c>
      <c r="C30" s="31">
        <v>0</v>
      </c>
      <c r="D30" s="32">
        <v>0</v>
      </c>
      <c r="E30" s="33" t="s">
        <v>95</v>
      </c>
      <c r="F30" s="31">
        <v>47.03</v>
      </c>
      <c r="G30" s="32">
        <v>5.2</v>
      </c>
      <c r="H30" s="33">
        <v>9.0442307692307686</v>
      </c>
      <c r="I30" s="31">
        <v>47.03</v>
      </c>
      <c r="J30" s="32">
        <v>5.2</v>
      </c>
      <c r="K30" s="33">
        <v>9.0442307692307686</v>
      </c>
      <c r="L30" s="31">
        <v>10.08</v>
      </c>
      <c r="M30" s="34">
        <v>0.6</v>
      </c>
      <c r="N30" s="33">
        <v>16.8</v>
      </c>
      <c r="O30" s="11"/>
      <c r="P30" s="31">
        <v>57.11</v>
      </c>
      <c r="Q30" s="32">
        <v>5.8</v>
      </c>
      <c r="R30" s="33">
        <v>9.8465517241379317</v>
      </c>
    </row>
    <row r="31" spans="1:18" x14ac:dyDescent="0.25">
      <c r="A31" s="4"/>
      <c r="B31" s="35" t="s">
        <v>51</v>
      </c>
      <c r="C31" s="36">
        <v>0</v>
      </c>
      <c r="D31" s="37">
        <v>0</v>
      </c>
      <c r="E31" s="38" t="s">
        <v>95</v>
      </c>
      <c r="F31" s="36">
        <v>66.03</v>
      </c>
      <c r="G31" s="37">
        <v>8.43</v>
      </c>
      <c r="H31" s="38">
        <v>7.8327402135231319</v>
      </c>
      <c r="I31" s="36">
        <v>66.03</v>
      </c>
      <c r="J31" s="37">
        <v>8.43</v>
      </c>
      <c r="K31" s="38">
        <v>7.8327402135231319</v>
      </c>
      <c r="L31" s="36">
        <v>28.479999999999997</v>
      </c>
      <c r="M31" s="39">
        <v>9.27</v>
      </c>
      <c r="N31" s="38">
        <v>3.0722761596548001</v>
      </c>
      <c r="O31" s="12"/>
      <c r="P31" s="36">
        <v>94.509999999999991</v>
      </c>
      <c r="Q31" s="37">
        <v>17.7</v>
      </c>
      <c r="R31" s="38">
        <v>5.3395480225988701</v>
      </c>
    </row>
    <row r="32" spans="1:18" x14ac:dyDescent="0.25">
      <c r="A32" s="7"/>
      <c r="B32" s="4"/>
      <c r="C32" s="11"/>
      <c r="D32" s="11"/>
      <c r="E32" s="11"/>
      <c r="F32" s="11"/>
      <c r="G32" s="11"/>
      <c r="H32" s="11"/>
      <c r="I32" s="11"/>
      <c r="J32" s="11"/>
      <c r="K32" s="11" t="s">
        <v>95</v>
      </c>
      <c r="L32" s="11"/>
      <c r="M32" s="11"/>
      <c r="N32" s="11" t="s">
        <v>95</v>
      </c>
      <c r="O32" s="11"/>
      <c r="P32" s="11"/>
      <c r="Q32" s="11"/>
      <c r="R32" s="11" t="s">
        <v>95</v>
      </c>
    </row>
    <row r="33" spans="1:18" x14ac:dyDescent="0.25">
      <c r="A33" s="4" t="s">
        <v>33</v>
      </c>
      <c r="B33" s="22" t="s">
        <v>34</v>
      </c>
      <c r="C33" s="41">
        <v>0</v>
      </c>
      <c r="D33" s="41">
        <v>0</v>
      </c>
      <c r="E33" s="42" t="s">
        <v>95</v>
      </c>
      <c r="F33" s="40">
        <v>7.37</v>
      </c>
      <c r="G33" s="41">
        <v>0.94</v>
      </c>
      <c r="H33" s="42">
        <v>7.8404255319148941</v>
      </c>
      <c r="I33" s="40">
        <v>7.37</v>
      </c>
      <c r="J33" s="41">
        <v>0.94</v>
      </c>
      <c r="K33" s="42">
        <v>7.8404255319148941</v>
      </c>
      <c r="L33" s="40">
        <v>0.08</v>
      </c>
      <c r="M33" s="43">
        <v>0.06</v>
      </c>
      <c r="N33" s="42">
        <v>1.3333333333333335</v>
      </c>
      <c r="O33" s="11"/>
      <c r="P33" s="40">
        <v>7.45</v>
      </c>
      <c r="Q33" s="41">
        <v>1</v>
      </c>
      <c r="R33" s="42">
        <v>7.45</v>
      </c>
    </row>
    <row r="34" spans="1:18" x14ac:dyDescent="0.25">
      <c r="A34" s="4"/>
      <c r="B34" s="30" t="s">
        <v>35</v>
      </c>
      <c r="C34" s="32">
        <v>0</v>
      </c>
      <c r="D34" s="32">
        <v>0</v>
      </c>
      <c r="E34" s="33" t="s">
        <v>95</v>
      </c>
      <c r="F34" s="31">
        <v>7.0000000000000007E-2</v>
      </c>
      <c r="G34" s="32">
        <v>0</v>
      </c>
      <c r="H34" s="33" t="s">
        <v>95</v>
      </c>
      <c r="I34" s="31">
        <v>7.0000000000000007E-2</v>
      </c>
      <c r="J34" s="32">
        <v>0</v>
      </c>
      <c r="K34" s="33" t="s">
        <v>95</v>
      </c>
      <c r="L34" s="31">
        <v>1.08</v>
      </c>
      <c r="M34" s="34">
        <v>0</v>
      </c>
      <c r="N34" s="33" t="s">
        <v>95</v>
      </c>
      <c r="O34" s="11"/>
      <c r="P34" s="31">
        <v>1.1500000000000001</v>
      </c>
      <c r="Q34" s="32">
        <v>0</v>
      </c>
      <c r="R34" s="33" t="s">
        <v>95</v>
      </c>
    </row>
    <row r="35" spans="1:18" x14ac:dyDescent="0.25">
      <c r="A35" s="4"/>
      <c r="B35" s="30" t="s">
        <v>36</v>
      </c>
      <c r="C35" s="32">
        <v>0</v>
      </c>
      <c r="D35" s="32">
        <v>0</v>
      </c>
      <c r="E35" s="33" t="s">
        <v>95</v>
      </c>
      <c r="F35" s="31">
        <v>1.23</v>
      </c>
      <c r="G35" s="32">
        <v>1</v>
      </c>
      <c r="H35" s="33">
        <v>1.23</v>
      </c>
      <c r="I35" s="31">
        <v>1.23</v>
      </c>
      <c r="J35" s="32">
        <v>1</v>
      </c>
      <c r="K35" s="33">
        <v>1.23</v>
      </c>
      <c r="L35" s="31">
        <v>0.5</v>
      </c>
      <c r="M35" s="34">
        <v>0.7</v>
      </c>
      <c r="N35" s="33">
        <v>0.7142857142857143</v>
      </c>
      <c r="O35" s="11"/>
      <c r="P35" s="31">
        <v>1.73</v>
      </c>
      <c r="Q35" s="32">
        <v>1.7</v>
      </c>
      <c r="R35" s="33">
        <v>1.0176470588235293</v>
      </c>
    </row>
    <row r="36" spans="1:18" x14ac:dyDescent="0.25">
      <c r="A36" s="4"/>
      <c r="B36" s="30" t="s">
        <v>92</v>
      </c>
      <c r="C36" s="32">
        <v>0</v>
      </c>
      <c r="D36" s="32">
        <v>0</v>
      </c>
      <c r="E36" s="33" t="s">
        <v>95</v>
      </c>
      <c r="F36" s="31">
        <v>0</v>
      </c>
      <c r="G36" s="32">
        <v>0</v>
      </c>
      <c r="H36" s="33" t="s">
        <v>95</v>
      </c>
      <c r="I36" s="31">
        <v>0</v>
      </c>
      <c r="J36" s="32">
        <v>0</v>
      </c>
      <c r="K36" s="33" t="s">
        <v>95</v>
      </c>
      <c r="L36" s="31">
        <v>0.33</v>
      </c>
      <c r="M36" s="34">
        <v>0</v>
      </c>
      <c r="N36" s="33" t="s">
        <v>95</v>
      </c>
      <c r="O36" s="11"/>
      <c r="P36" s="31">
        <v>0.33</v>
      </c>
      <c r="Q36" s="32">
        <v>0</v>
      </c>
      <c r="R36" s="33" t="s">
        <v>95</v>
      </c>
    </row>
    <row r="37" spans="1:18" x14ac:dyDescent="0.25">
      <c r="A37" s="4"/>
      <c r="B37" s="30" t="s">
        <v>40</v>
      </c>
      <c r="C37" s="32">
        <v>0</v>
      </c>
      <c r="D37" s="32">
        <v>0</v>
      </c>
      <c r="E37" s="33" t="s">
        <v>95</v>
      </c>
      <c r="F37" s="31">
        <v>0</v>
      </c>
      <c r="G37" s="32">
        <v>0</v>
      </c>
      <c r="H37" s="33" t="s">
        <v>95</v>
      </c>
      <c r="I37" s="31">
        <v>0</v>
      </c>
      <c r="J37" s="32">
        <v>0</v>
      </c>
      <c r="K37" s="33" t="s">
        <v>95</v>
      </c>
      <c r="L37" s="31">
        <v>0</v>
      </c>
      <c r="M37" s="34">
        <v>0</v>
      </c>
      <c r="N37" s="33" t="s">
        <v>95</v>
      </c>
      <c r="O37" s="11"/>
      <c r="P37" s="31">
        <v>0</v>
      </c>
      <c r="Q37" s="32">
        <v>0</v>
      </c>
      <c r="R37" s="33" t="s">
        <v>95</v>
      </c>
    </row>
    <row r="38" spans="1:18" x14ac:dyDescent="0.25">
      <c r="A38" s="4"/>
      <c r="B38" s="46" t="s">
        <v>51</v>
      </c>
      <c r="C38" s="37">
        <v>0</v>
      </c>
      <c r="D38" s="37">
        <v>0</v>
      </c>
      <c r="E38" s="38" t="s">
        <v>95</v>
      </c>
      <c r="F38" s="36">
        <v>8.67</v>
      </c>
      <c r="G38" s="37">
        <v>1.94</v>
      </c>
      <c r="H38" s="38">
        <v>4.4690721649484537</v>
      </c>
      <c r="I38" s="36">
        <v>8.67</v>
      </c>
      <c r="J38" s="37">
        <v>1.94</v>
      </c>
      <c r="K38" s="38">
        <v>4.4690721649484537</v>
      </c>
      <c r="L38" s="36">
        <v>1.9900000000000002</v>
      </c>
      <c r="M38" s="39">
        <v>0.76</v>
      </c>
      <c r="N38" s="38">
        <v>2.6184210526315792</v>
      </c>
      <c r="O38" s="12"/>
      <c r="P38" s="36">
        <v>10.66</v>
      </c>
      <c r="Q38" s="37">
        <v>2.7</v>
      </c>
      <c r="R38" s="38">
        <v>3.9481481481481477</v>
      </c>
    </row>
    <row r="39" spans="1:18" x14ac:dyDescent="0.25">
      <c r="A39" s="7"/>
      <c r="B39" s="4"/>
      <c r="C39" s="11"/>
      <c r="D39" s="11"/>
      <c r="E39" s="11"/>
      <c r="F39" s="11"/>
      <c r="G39" s="11"/>
      <c r="H39" s="11" t="s">
        <v>95</v>
      </c>
      <c r="I39" s="11"/>
      <c r="J39" s="11"/>
      <c r="K39" s="11" t="s">
        <v>95</v>
      </c>
      <c r="L39" s="11"/>
      <c r="M39" s="11"/>
      <c r="N39" s="11" t="s">
        <v>95</v>
      </c>
      <c r="O39" s="11"/>
      <c r="P39" s="11"/>
      <c r="Q39" s="11"/>
      <c r="R39" s="11" t="s">
        <v>95</v>
      </c>
    </row>
    <row r="40" spans="1:18" x14ac:dyDescent="0.25">
      <c r="A40" s="4" t="s">
        <v>49</v>
      </c>
      <c r="B40" s="22" t="s">
        <v>50</v>
      </c>
      <c r="C40" s="41">
        <v>0</v>
      </c>
      <c r="D40" s="41">
        <v>0</v>
      </c>
      <c r="E40" s="42" t="s">
        <v>95</v>
      </c>
      <c r="F40" s="40">
        <v>0</v>
      </c>
      <c r="G40" s="41">
        <v>0</v>
      </c>
      <c r="H40" s="42" t="s">
        <v>95</v>
      </c>
      <c r="I40" s="40">
        <v>0</v>
      </c>
      <c r="J40" s="41">
        <v>0</v>
      </c>
      <c r="K40" s="42" t="s">
        <v>95</v>
      </c>
      <c r="L40" s="40">
        <v>0.08</v>
      </c>
      <c r="M40" s="43">
        <v>1</v>
      </c>
      <c r="N40" s="42">
        <v>0.08</v>
      </c>
      <c r="O40" s="11"/>
      <c r="P40" s="40">
        <v>0.08</v>
      </c>
      <c r="Q40" s="41">
        <v>1</v>
      </c>
      <c r="R40" s="42">
        <v>0.08</v>
      </c>
    </row>
    <row r="41" spans="1:18" x14ac:dyDescent="0.25">
      <c r="A41" s="4"/>
      <c r="B41" s="46" t="s">
        <v>51</v>
      </c>
      <c r="C41" s="47">
        <v>0</v>
      </c>
      <c r="D41" s="47">
        <v>0</v>
      </c>
      <c r="E41" s="48" t="s">
        <v>95</v>
      </c>
      <c r="F41" s="36">
        <v>0</v>
      </c>
      <c r="G41" s="37">
        <v>0</v>
      </c>
      <c r="H41" s="38" t="s">
        <v>95</v>
      </c>
      <c r="I41" s="36">
        <v>0</v>
      </c>
      <c r="J41" s="37">
        <v>0</v>
      </c>
      <c r="K41" s="38" t="s">
        <v>95</v>
      </c>
      <c r="L41" s="36">
        <v>0.08</v>
      </c>
      <c r="M41" s="39">
        <v>1</v>
      </c>
      <c r="N41" s="38">
        <v>0.08</v>
      </c>
      <c r="O41" s="12"/>
      <c r="P41" s="36">
        <v>0.08</v>
      </c>
      <c r="Q41" s="37">
        <v>1</v>
      </c>
      <c r="R41" s="38">
        <v>0.08</v>
      </c>
    </row>
    <row r="42" spans="1:18" x14ac:dyDescent="0.25">
      <c r="A42" s="7"/>
      <c r="B42" s="1"/>
      <c r="C42" s="14"/>
      <c r="D42" s="14"/>
      <c r="E42" s="14"/>
      <c r="F42" s="14"/>
      <c r="G42" s="14"/>
      <c r="H42" s="11" t="s">
        <v>95</v>
      </c>
      <c r="I42" s="11"/>
      <c r="J42" s="11"/>
      <c r="K42" s="11" t="s">
        <v>95</v>
      </c>
      <c r="L42" s="14"/>
      <c r="M42" s="14"/>
      <c r="N42" s="11" t="s">
        <v>95</v>
      </c>
      <c r="O42" s="14"/>
      <c r="P42" s="11"/>
      <c r="Q42" s="14"/>
      <c r="R42" s="11" t="s">
        <v>95</v>
      </c>
    </row>
    <row r="43" spans="1:18" x14ac:dyDescent="0.25">
      <c r="A43" s="4" t="s">
        <v>52</v>
      </c>
      <c r="B43" s="4"/>
      <c r="C43" s="12">
        <v>0</v>
      </c>
      <c r="D43" s="12">
        <v>0</v>
      </c>
      <c r="E43" s="12" t="s">
        <v>95</v>
      </c>
      <c r="F43" s="12">
        <v>259.95999999999998</v>
      </c>
      <c r="G43" s="12">
        <v>18.28</v>
      </c>
      <c r="H43" s="12">
        <v>14.22100656455142</v>
      </c>
      <c r="I43" s="12">
        <v>259.95999999999998</v>
      </c>
      <c r="J43" s="12">
        <v>18.28</v>
      </c>
      <c r="K43" s="12">
        <v>14.22100656455142</v>
      </c>
      <c r="L43" s="12">
        <v>270.08</v>
      </c>
      <c r="M43" s="12">
        <v>25.680000000000003</v>
      </c>
      <c r="N43" s="12">
        <v>10.51713395638629</v>
      </c>
      <c r="O43" s="12"/>
      <c r="P43" s="12">
        <v>530.04</v>
      </c>
      <c r="Q43" s="12">
        <v>43.960000000000008</v>
      </c>
      <c r="R43" s="12">
        <v>12.057324840764329</v>
      </c>
    </row>
  </sheetData>
  <mergeCells count="5">
    <mergeCell ref="C2:E2"/>
    <mergeCell ref="F2:H2"/>
    <mergeCell ref="I2:K2"/>
    <mergeCell ref="L2:N2"/>
    <mergeCell ref="P2:R2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9"/>
  <sheetViews>
    <sheetView workbookViewId="0"/>
  </sheetViews>
  <sheetFormatPr defaultRowHeight="15" x14ac:dyDescent="0.25"/>
  <cols>
    <col min="2" max="2" width="9.42578125" bestFit="1" customWidth="1"/>
    <col min="3" max="3" width="6.140625" bestFit="1" customWidth="1"/>
    <col min="4" max="4" width="6" bestFit="1" customWidth="1"/>
    <col min="5" max="5" width="5.28515625" bestFit="1" customWidth="1"/>
    <col min="6" max="6" width="7" bestFit="1" customWidth="1"/>
    <col min="7" max="7" width="6" bestFit="1" customWidth="1"/>
    <col min="8" max="8" width="5.28515625" bestFit="1" customWidth="1"/>
    <col min="9" max="9" width="7" bestFit="1" customWidth="1"/>
    <col min="10" max="10" width="6.7109375" bestFit="1" customWidth="1"/>
    <col min="11" max="11" width="5.28515625" bestFit="1" customWidth="1"/>
    <col min="12" max="12" width="7" bestFit="1" customWidth="1"/>
    <col min="13" max="13" width="6" bestFit="1" customWidth="1"/>
    <col min="14" max="14" width="5.28515625" bestFit="1" customWidth="1"/>
    <col min="15" max="15" width="7" bestFit="1" customWidth="1"/>
    <col min="16" max="16" width="2.7109375" customWidth="1"/>
    <col min="17" max="17" width="5.7109375" bestFit="1" customWidth="1"/>
    <col min="18" max="18" width="4.28515625" bestFit="1" customWidth="1"/>
    <col min="19" max="19" width="7" bestFit="1" customWidth="1"/>
  </cols>
  <sheetData>
    <row r="1" spans="1:19" x14ac:dyDescent="0.25">
      <c r="A1" s="2" t="s">
        <v>94</v>
      </c>
      <c r="B1" s="2"/>
      <c r="C1" s="2"/>
      <c r="D1" s="13" t="s">
        <v>53</v>
      </c>
      <c r="E1" s="13"/>
      <c r="F1" s="13"/>
      <c r="G1" s="13" t="s">
        <v>54</v>
      </c>
      <c r="H1" s="13"/>
      <c r="I1" s="13"/>
      <c r="J1" s="13" t="s">
        <v>55</v>
      </c>
      <c r="K1" s="13"/>
      <c r="L1" s="13"/>
      <c r="M1" s="13" t="s">
        <v>56</v>
      </c>
      <c r="N1" s="13"/>
      <c r="O1" s="13"/>
      <c r="P1" s="3"/>
      <c r="Q1" s="13" t="s">
        <v>57</v>
      </c>
      <c r="R1" s="13"/>
      <c r="S1" s="13"/>
    </row>
    <row r="2" spans="1:19" x14ac:dyDescent="0.25">
      <c r="A2" s="4" t="s">
        <v>61</v>
      </c>
      <c r="B2" s="4" t="s">
        <v>0</v>
      </c>
      <c r="C2" s="4" t="s">
        <v>1</v>
      </c>
      <c r="D2" s="5" t="s">
        <v>58</v>
      </c>
      <c r="E2" s="5" t="s">
        <v>59</v>
      </c>
      <c r="F2" s="6" t="s">
        <v>60</v>
      </c>
      <c r="G2" s="5" t="s">
        <v>58</v>
      </c>
      <c r="H2" s="5" t="s">
        <v>59</v>
      </c>
      <c r="I2" s="6" t="s">
        <v>60</v>
      </c>
      <c r="J2" s="5" t="s">
        <v>58</v>
      </c>
      <c r="K2" s="5" t="s">
        <v>59</v>
      </c>
      <c r="L2" s="6" t="s">
        <v>60</v>
      </c>
      <c r="M2" s="5" t="s">
        <v>58</v>
      </c>
      <c r="N2" s="5" t="s">
        <v>59</v>
      </c>
      <c r="O2" s="6" t="s">
        <v>60</v>
      </c>
      <c r="P2" s="4"/>
      <c r="Q2" s="5" t="s">
        <v>58</v>
      </c>
      <c r="R2" s="5" t="s">
        <v>59</v>
      </c>
      <c r="S2" s="6" t="s">
        <v>60</v>
      </c>
    </row>
    <row r="3" spans="1:19" x14ac:dyDescent="0.25">
      <c r="A3" s="4" t="s">
        <v>2</v>
      </c>
      <c r="B3" s="4" t="s">
        <v>81</v>
      </c>
      <c r="C3" s="7">
        <v>14</v>
      </c>
      <c r="D3" s="7">
        <v>10.4</v>
      </c>
      <c r="E3" s="7">
        <v>0.53</v>
      </c>
      <c r="F3" s="8">
        <v>19.622641509433961</v>
      </c>
      <c r="G3" s="7">
        <v>3.2</v>
      </c>
      <c r="H3" s="7">
        <v>0.13</v>
      </c>
      <c r="I3" s="8">
        <v>24.615384615384617</v>
      </c>
      <c r="J3" s="8">
        <v>13.600000000000001</v>
      </c>
      <c r="K3" s="8">
        <v>0.66</v>
      </c>
      <c r="L3" s="8">
        <v>20.606060606060606</v>
      </c>
      <c r="M3" s="7">
        <v>0</v>
      </c>
      <c r="N3" s="7">
        <v>0</v>
      </c>
      <c r="O3" s="8" t="s">
        <v>95</v>
      </c>
      <c r="P3" s="7"/>
      <c r="Q3" s="8">
        <v>13.600000000000001</v>
      </c>
      <c r="R3" s="8">
        <v>0.66</v>
      </c>
      <c r="S3" s="8">
        <v>20.606060606060606</v>
      </c>
    </row>
    <row r="4" spans="1:19" x14ac:dyDescent="0.25">
      <c r="A4" s="4"/>
      <c r="B4" s="4" t="s">
        <v>3</v>
      </c>
      <c r="C4" s="7">
        <v>137</v>
      </c>
      <c r="D4" s="7">
        <v>246.78</v>
      </c>
      <c r="E4" s="7">
        <v>7.84</v>
      </c>
      <c r="F4" s="8">
        <v>31.477040816326532</v>
      </c>
      <c r="G4" s="7">
        <v>183.3</v>
      </c>
      <c r="H4" s="7">
        <v>12.65</v>
      </c>
      <c r="I4" s="8">
        <v>14.4901185770751</v>
      </c>
      <c r="J4" s="8">
        <v>430.08000000000004</v>
      </c>
      <c r="K4" s="8">
        <v>20.490000000000002</v>
      </c>
      <c r="L4" s="8">
        <v>20.989751098096633</v>
      </c>
      <c r="M4" s="7">
        <v>13.37</v>
      </c>
      <c r="N4" s="7">
        <v>2.46</v>
      </c>
      <c r="O4" s="8">
        <v>5.4349593495934956</v>
      </c>
      <c r="P4" s="7"/>
      <c r="Q4" s="8">
        <v>443.45000000000005</v>
      </c>
      <c r="R4" s="8">
        <v>22.950000000000003</v>
      </c>
      <c r="S4" s="8">
        <v>19.322440087145971</v>
      </c>
    </row>
    <row r="5" spans="1:19" x14ac:dyDescent="0.25">
      <c r="A5" s="4"/>
      <c r="B5" s="4" t="s">
        <v>4</v>
      </c>
      <c r="C5" s="7">
        <v>101</v>
      </c>
      <c r="D5" s="7">
        <v>481.08</v>
      </c>
      <c r="E5" s="7">
        <v>16.079999999999998</v>
      </c>
      <c r="F5" s="8">
        <v>29.917910447761198</v>
      </c>
      <c r="G5" s="7">
        <v>219.48</v>
      </c>
      <c r="H5" s="7">
        <v>10.39</v>
      </c>
      <c r="I5" s="8">
        <v>21.124157844080845</v>
      </c>
      <c r="J5" s="8">
        <v>700.56</v>
      </c>
      <c r="K5" s="8">
        <v>26.47</v>
      </c>
      <c r="L5" s="8">
        <v>26.466188137514166</v>
      </c>
      <c r="M5" s="7">
        <v>24.58</v>
      </c>
      <c r="N5" s="7">
        <v>3.03</v>
      </c>
      <c r="O5" s="8">
        <v>8.1122112211221129</v>
      </c>
      <c r="P5" s="7"/>
      <c r="Q5" s="8">
        <v>725.14</v>
      </c>
      <c r="R5" s="8">
        <v>29.5</v>
      </c>
      <c r="S5" s="8">
        <v>24.581016949152541</v>
      </c>
    </row>
    <row r="6" spans="1:19" x14ac:dyDescent="0.25">
      <c r="A6" s="4"/>
      <c r="B6" s="4" t="s">
        <v>5</v>
      </c>
      <c r="C6" s="7">
        <v>250</v>
      </c>
      <c r="D6" s="7">
        <v>925.67</v>
      </c>
      <c r="E6" s="7">
        <v>43.62</v>
      </c>
      <c r="F6" s="8">
        <v>21.221228794131132</v>
      </c>
      <c r="G6" s="7">
        <v>228.63</v>
      </c>
      <c r="H6" s="7">
        <v>11.57</v>
      </c>
      <c r="I6" s="8">
        <v>19.760587726879862</v>
      </c>
      <c r="J6" s="8">
        <v>1154.3</v>
      </c>
      <c r="K6" s="8">
        <v>55.19</v>
      </c>
      <c r="L6" s="8">
        <v>20.915020837108173</v>
      </c>
      <c r="M6" s="7">
        <v>21.35</v>
      </c>
      <c r="N6" s="7">
        <v>2.91</v>
      </c>
      <c r="O6" s="8">
        <v>7.3367697594501715</v>
      </c>
      <c r="P6" s="7"/>
      <c r="Q6" s="8">
        <v>1175.6499999999999</v>
      </c>
      <c r="R6" s="8">
        <v>58.099999999999994</v>
      </c>
      <c r="S6" s="8">
        <v>20.234939759036145</v>
      </c>
    </row>
    <row r="7" spans="1:19" x14ac:dyDescent="0.25">
      <c r="A7" s="4"/>
      <c r="B7" s="4" t="s">
        <v>6</v>
      </c>
      <c r="C7" s="7">
        <v>25</v>
      </c>
      <c r="D7" s="7">
        <v>63.2</v>
      </c>
      <c r="E7" s="7">
        <v>2.36</v>
      </c>
      <c r="F7" s="8">
        <v>26.779661016949156</v>
      </c>
      <c r="G7" s="7">
        <v>119.87</v>
      </c>
      <c r="H7" s="7">
        <v>4.66</v>
      </c>
      <c r="I7" s="8">
        <v>25.723175965665238</v>
      </c>
      <c r="J7" s="8">
        <v>183.07</v>
      </c>
      <c r="K7" s="8">
        <v>7.02</v>
      </c>
      <c r="L7" s="8">
        <v>26.078347578347579</v>
      </c>
      <c r="M7" s="7">
        <v>0</v>
      </c>
      <c r="N7" s="7">
        <v>0</v>
      </c>
      <c r="O7" s="8" t="s">
        <v>95</v>
      </c>
      <c r="P7" s="7"/>
      <c r="Q7" s="8">
        <v>183.07</v>
      </c>
      <c r="R7" s="8">
        <v>7.02</v>
      </c>
      <c r="S7" s="8">
        <v>26.078347578347579</v>
      </c>
    </row>
    <row r="8" spans="1:19" x14ac:dyDescent="0.25">
      <c r="A8" s="4"/>
      <c r="B8" s="4" t="s">
        <v>7</v>
      </c>
      <c r="C8" s="7">
        <v>66</v>
      </c>
      <c r="D8" s="7">
        <v>222.47</v>
      </c>
      <c r="E8" s="7">
        <v>10.24</v>
      </c>
      <c r="F8" s="8">
        <v>21.7255859375</v>
      </c>
      <c r="G8" s="7">
        <v>74.53</v>
      </c>
      <c r="H8" s="7">
        <v>8.2200000000000006</v>
      </c>
      <c r="I8" s="8">
        <v>9.0669099756691001</v>
      </c>
      <c r="J8" s="8">
        <v>297</v>
      </c>
      <c r="K8" s="8">
        <v>18.46</v>
      </c>
      <c r="L8" s="8">
        <v>16.088840736728059</v>
      </c>
      <c r="M8" s="7">
        <v>11</v>
      </c>
      <c r="N8" s="7">
        <v>1.5</v>
      </c>
      <c r="O8" s="8">
        <v>7.333333333333333</v>
      </c>
      <c r="P8" s="7"/>
      <c r="Q8" s="8">
        <v>308</v>
      </c>
      <c r="R8" s="8">
        <v>19.96</v>
      </c>
      <c r="S8" s="8">
        <v>15.430861723446894</v>
      </c>
    </row>
    <row r="9" spans="1:19" x14ac:dyDescent="0.25">
      <c r="A9" s="4"/>
      <c r="B9" s="4" t="s">
        <v>82</v>
      </c>
      <c r="C9" s="7">
        <v>215</v>
      </c>
      <c r="D9" s="7">
        <v>148.69999999999999</v>
      </c>
      <c r="E9" s="7">
        <v>5.0999999999999996</v>
      </c>
      <c r="F9" s="8">
        <v>29.156862745098039</v>
      </c>
      <c r="G9" s="7">
        <v>68.25</v>
      </c>
      <c r="H9" s="7">
        <v>8.73</v>
      </c>
      <c r="I9" s="8">
        <v>7.8178694158075599</v>
      </c>
      <c r="J9" s="8">
        <v>216.95</v>
      </c>
      <c r="K9" s="8">
        <v>13.83</v>
      </c>
      <c r="L9" s="8">
        <v>15.686912509038322</v>
      </c>
      <c r="M9" s="7">
        <v>12.43</v>
      </c>
      <c r="N9" s="7">
        <v>3.27</v>
      </c>
      <c r="O9" s="8">
        <v>3.8012232415902139</v>
      </c>
      <c r="P9" s="7"/>
      <c r="Q9" s="8">
        <v>229.38</v>
      </c>
      <c r="R9" s="8">
        <v>17.100000000000001</v>
      </c>
      <c r="S9" s="8">
        <v>13.414035087719297</v>
      </c>
    </row>
    <row r="10" spans="1:19" x14ac:dyDescent="0.25">
      <c r="A10" s="4"/>
      <c r="B10" s="4" t="s">
        <v>8</v>
      </c>
      <c r="C10" s="7">
        <v>43</v>
      </c>
      <c r="D10" s="7">
        <v>354.67</v>
      </c>
      <c r="E10" s="7">
        <v>6.84</v>
      </c>
      <c r="F10" s="8">
        <v>51.852339181286553</v>
      </c>
      <c r="G10" s="7">
        <v>220.33</v>
      </c>
      <c r="H10" s="7">
        <v>7.01</v>
      </c>
      <c r="I10" s="8">
        <v>31.430813124108418</v>
      </c>
      <c r="J10" s="8">
        <v>575</v>
      </c>
      <c r="K10" s="8">
        <v>13.85</v>
      </c>
      <c r="L10" s="8">
        <v>41.516245487364621</v>
      </c>
      <c r="M10" s="7">
        <v>14.42</v>
      </c>
      <c r="N10" s="7">
        <v>1.8</v>
      </c>
      <c r="O10" s="8">
        <v>8.0111111111111111</v>
      </c>
      <c r="P10" s="7"/>
      <c r="Q10" s="8">
        <v>589.41999999999996</v>
      </c>
      <c r="R10" s="8">
        <v>15.65</v>
      </c>
      <c r="S10" s="8">
        <v>37.662619808306708</v>
      </c>
    </row>
    <row r="11" spans="1:19" x14ac:dyDescent="0.25">
      <c r="A11" s="4"/>
      <c r="B11" s="4" t="s">
        <v>83</v>
      </c>
      <c r="C11" s="7">
        <v>103</v>
      </c>
      <c r="D11" s="7">
        <v>89.2</v>
      </c>
      <c r="E11" s="7">
        <v>6.6</v>
      </c>
      <c r="F11" s="8">
        <v>13.515151515151516</v>
      </c>
      <c r="G11" s="7">
        <v>54.27</v>
      </c>
      <c r="H11" s="7">
        <v>10.71</v>
      </c>
      <c r="I11" s="8">
        <v>5.0672268907563023</v>
      </c>
      <c r="J11" s="8">
        <v>143.47</v>
      </c>
      <c r="K11" s="8">
        <v>17.310000000000002</v>
      </c>
      <c r="L11" s="8">
        <v>8.2882726747544755</v>
      </c>
      <c r="M11" s="7">
        <v>3.67</v>
      </c>
      <c r="N11" s="7">
        <v>0.74</v>
      </c>
      <c r="O11" s="8">
        <v>4.9594594594594597</v>
      </c>
      <c r="P11" s="7"/>
      <c r="Q11" s="8">
        <v>147.13999999999999</v>
      </c>
      <c r="R11" s="8">
        <v>18.05</v>
      </c>
      <c r="S11" s="8">
        <v>8.151800554016619</v>
      </c>
    </row>
    <row r="12" spans="1:19" x14ac:dyDescent="0.25">
      <c r="A12" s="4"/>
      <c r="B12" s="4" t="s">
        <v>73</v>
      </c>
      <c r="C12" s="7"/>
      <c r="D12" s="7">
        <v>115.4</v>
      </c>
      <c r="E12" s="7">
        <v>5.38</v>
      </c>
      <c r="F12" s="8">
        <v>21.449814126394052</v>
      </c>
      <c r="G12" s="7">
        <v>262.14999999999998</v>
      </c>
      <c r="H12" s="7">
        <v>11.16</v>
      </c>
      <c r="I12" s="8">
        <v>23.490143369175623</v>
      </c>
      <c r="J12" s="8">
        <v>377.54999999999995</v>
      </c>
      <c r="K12" s="8">
        <v>16.54</v>
      </c>
      <c r="L12" s="8">
        <v>22.826481257557436</v>
      </c>
      <c r="M12" s="7">
        <v>26.33</v>
      </c>
      <c r="N12" s="7">
        <v>4.4800000000000004</v>
      </c>
      <c r="O12" s="8">
        <v>5.8772321428571423</v>
      </c>
      <c r="P12" s="7"/>
      <c r="Q12" s="8">
        <v>403.87999999999994</v>
      </c>
      <c r="R12" s="8">
        <v>21.02</v>
      </c>
      <c r="S12" s="8">
        <v>19.214081826831585</v>
      </c>
    </row>
    <row r="13" spans="1:19" x14ac:dyDescent="0.25">
      <c r="A13" s="4"/>
      <c r="B13" s="4" t="s">
        <v>51</v>
      </c>
      <c r="C13" s="4">
        <v>851</v>
      </c>
      <c r="D13" s="4">
        <v>2657.5699999999997</v>
      </c>
      <c r="E13" s="4">
        <v>104.58999999999997</v>
      </c>
      <c r="F13" s="9">
        <v>25.409408165216565</v>
      </c>
      <c r="G13" s="4">
        <v>1434.0099999999998</v>
      </c>
      <c r="H13" s="4">
        <v>85.23</v>
      </c>
      <c r="I13" s="9">
        <v>16.825178927607645</v>
      </c>
      <c r="J13" s="4">
        <v>4091.5799999999995</v>
      </c>
      <c r="K13" s="9">
        <v>189.82</v>
      </c>
      <c r="L13" s="9">
        <v>21.555052154672847</v>
      </c>
      <c r="M13" s="4">
        <v>127.14999999999999</v>
      </c>
      <c r="N13" s="4">
        <v>20.190000000000001</v>
      </c>
      <c r="O13" s="9">
        <v>6.2976721149083694</v>
      </c>
      <c r="P13" s="4"/>
      <c r="Q13" s="9">
        <v>4218.7299999999996</v>
      </c>
      <c r="R13" s="9">
        <v>210.01</v>
      </c>
      <c r="S13" s="9">
        <v>20.08823389362411</v>
      </c>
    </row>
    <row r="14" spans="1:19" x14ac:dyDescent="0.25">
      <c r="A14" s="4"/>
      <c r="B14" s="4"/>
      <c r="C14" s="7"/>
      <c r="D14" s="7"/>
      <c r="E14" s="7"/>
      <c r="F14" s="8"/>
      <c r="G14" s="7"/>
      <c r="H14" s="7"/>
      <c r="I14" s="8"/>
      <c r="J14" s="8"/>
      <c r="K14" s="8"/>
      <c r="L14" s="8"/>
      <c r="M14" s="7"/>
      <c r="N14" s="7"/>
      <c r="O14" s="8"/>
      <c r="P14" s="7"/>
      <c r="Q14" s="8"/>
      <c r="R14" s="8"/>
      <c r="S14" s="8"/>
    </row>
    <row r="15" spans="1:19" x14ac:dyDescent="0.25">
      <c r="A15" s="4" t="s">
        <v>9</v>
      </c>
      <c r="B15" s="4" t="s">
        <v>10</v>
      </c>
      <c r="C15" s="7">
        <v>56</v>
      </c>
      <c r="D15" s="7">
        <v>130.33000000000001</v>
      </c>
      <c r="E15" s="7">
        <v>3.25</v>
      </c>
      <c r="F15" s="8">
        <v>40.101538461538468</v>
      </c>
      <c r="G15" s="7">
        <v>326.52999999999997</v>
      </c>
      <c r="H15" s="7">
        <v>11.94</v>
      </c>
      <c r="I15" s="8">
        <v>27.34757118927973</v>
      </c>
      <c r="J15" s="8">
        <v>456.86</v>
      </c>
      <c r="K15" s="8">
        <v>15.19</v>
      </c>
      <c r="L15" s="8">
        <v>30.076366030283083</v>
      </c>
      <c r="M15" s="7">
        <v>42.53</v>
      </c>
      <c r="N15" s="7">
        <v>1.81</v>
      </c>
      <c r="O15" s="8">
        <v>23.497237569060772</v>
      </c>
      <c r="P15" s="7"/>
      <c r="Q15" s="8">
        <v>499.39</v>
      </c>
      <c r="R15" s="8">
        <v>17</v>
      </c>
      <c r="S15" s="8">
        <v>29.375882352941176</v>
      </c>
    </row>
    <row r="16" spans="1:19" x14ac:dyDescent="0.25">
      <c r="A16" s="4"/>
      <c r="B16" s="4" t="s">
        <v>84</v>
      </c>
      <c r="C16" s="7">
        <v>39</v>
      </c>
      <c r="D16" s="7">
        <v>23.47</v>
      </c>
      <c r="E16" s="7">
        <v>0.8</v>
      </c>
      <c r="F16" s="8">
        <v>29.337499999999999</v>
      </c>
      <c r="G16" s="7">
        <v>108.47</v>
      </c>
      <c r="H16" s="7">
        <v>3.51</v>
      </c>
      <c r="I16" s="8">
        <v>30.903133903133906</v>
      </c>
      <c r="J16" s="8">
        <v>131.94</v>
      </c>
      <c r="K16" s="8">
        <v>4.3099999999999996</v>
      </c>
      <c r="L16" s="8">
        <v>30.612529002320187</v>
      </c>
      <c r="M16" s="7">
        <v>46.68</v>
      </c>
      <c r="N16" s="7">
        <v>2.5099999999999998</v>
      </c>
      <c r="O16" s="8">
        <v>18.597609561752989</v>
      </c>
      <c r="P16" s="7"/>
      <c r="Q16" s="8">
        <v>178.62</v>
      </c>
      <c r="R16" s="8">
        <v>6.8199999999999994</v>
      </c>
      <c r="S16" s="8">
        <v>26.19061583577713</v>
      </c>
    </row>
    <row r="17" spans="1:19" x14ac:dyDescent="0.25">
      <c r="A17" s="4"/>
      <c r="B17" s="4" t="s">
        <v>11</v>
      </c>
      <c r="C17" s="7">
        <v>37</v>
      </c>
      <c r="D17" s="7">
        <v>94.53</v>
      </c>
      <c r="E17" s="7">
        <v>3.69</v>
      </c>
      <c r="F17" s="8">
        <v>25.617886178861788</v>
      </c>
      <c r="G17" s="7">
        <v>183.6</v>
      </c>
      <c r="H17" s="7">
        <v>7.91</v>
      </c>
      <c r="I17" s="8">
        <v>23.211125158027812</v>
      </c>
      <c r="J17" s="8">
        <v>278.13</v>
      </c>
      <c r="K17" s="8">
        <v>11.6</v>
      </c>
      <c r="L17" s="8">
        <v>23.976724137931036</v>
      </c>
      <c r="M17" s="7">
        <v>60.83</v>
      </c>
      <c r="N17" s="7">
        <v>2.96</v>
      </c>
      <c r="O17" s="8">
        <v>20.550675675675674</v>
      </c>
      <c r="P17" s="7"/>
      <c r="Q17" s="8">
        <v>338.96</v>
      </c>
      <c r="R17" s="8">
        <v>14.559999999999999</v>
      </c>
      <c r="S17" s="8">
        <v>23.280219780219781</v>
      </c>
    </row>
    <row r="18" spans="1:19" x14ac:dyDescent="0.25">
      <c r="A18" s="4"/>
      <c r="B18" s="4" t="s">
        <v>12</v>
      </c>
      <c r="C18" s="7">
        <v>48</v>
      </c>
      <c r="D18" s="7">
        <v>197.67</v>
      </c>
      <c r="E18" s="7">
        <v>7.07</v>
      </c>
      <c r="F18" s="8">
        <v>27.958981612446955</v>
      </c>
      <c r="G18" s="7">
        <v>261.47000000000003</v>
      </c>
      <c r="H18" s="7">
        <v>9.94</v>
      </c>
      <c r="I18" s="8">
        <v>26.304828973843062</v>
      </c>
      <c r="J18" s="8">
        <v>459.14</v>
      </c>
      <c r="K18" s="8">
        <v>17.009999999999998</v>
      </c>
      <c r="L18" s="8">
        <v>26.992357436801882</v>
      </c>
      <c r="M18" s="7">
        <v>6.92</v>
      </c>
      <c r="N18" s="7">
        <v>1.03</v>
      </c>
      <c r="O18" s="8">
        <v>6.7184466019417473</v>
      </c>
      <c r="P18" s="7"/>
      <c r="Q18" s="8">
        <v>466.06</v>
      </c>
      <c r="R18" s="8">
        <v>18.04</v>
      </c>
      <c r="S18" s="8">
        <v>25.834811529933482</v>
      </c>
    </row>
    <row r="19" spans="1:19" x14ac:dyDescent="0.25">
      <c r="A19" s="4"/>
      <c r="B19" s="4" t="s">
        <v>13</v>
      </c>
      <c r="C19" s="7">
        <v>29</v>
      </c>
      <c r="D19" s="7">
        <v>57.67</v>
      </c>
      <c r="E19" s="7">
        <v>1.57</v>
      </c>
      <c r="F19" s="8">
        <v>36.732484076433124</v>
      </c>
      <c r="G19" s="7">
        <v>186.47</v>
      </c>
      <c r="H19" s="7">
        <v>6.03</v>
      </c>
      <c r="I19" s="8">
        <v>30.923714759535653</v>
      </c>
      <c r="J19" s="8">
        <v>244.14</v>
      </c>
      <c r="K19" s="8">
        <v>7.6000000000000005</v>
      </c>
      <c r="L19" s="8">
        <v>32.123684210526314</v>
      </c>
      <c r="M19" s="7">
        <v>2</v>
      </c>
      <c r="N19" s="7">
        <v>0.56999999999999995</v>
      </c>
      <c r="O19" s="8">
        <v>3.5087719298245617</v>
      </c>
      <c r="P19" s="7"/>
      <c r="Q19" s="8">
        <v>246.14</v>
      </c>
      <c r="R19" s="8">
        <v>8.17</v>
      </c>
      <c r="S19" s="8">
        <v>30.127294981640144</v>
      </c>
    </row>
    <row r="20" spans="1:19" x14ac:dyDescent="0.25">
      <c r="A20" s="4"/>
      <c r="B20" s="4" t="s">
        <v>14</v>
      </c>
      <c r="C20" s="7">
        <v>52</v>
      </c>
      <c r="D20" s="7">
        <v>0</v>
      </c>
      <c r="E20" s="7">
        <v>0</v>
      </c>
      <c r="F20" s="8" t="s">
        <v>95</v>
      </c>
      <c r="G20" s="7">
        <v>467.47</v>
      </c>
      <c r="H20" s="7">
        <v>15.69</v>
      </c>
      <c r="I20" s="8">
        <v>29.79413639260676</v>
      </c>
      <c r="J20" s="8">
        <v>467.47</v>
      </c>
      <c r="K20" s="8">
        <v>15.69</v>
      </c>
      <c r="L20" s="8">
        <v>29.79413639260676</v>
      </c>
      <c r="M20" s="7">
        <v>34.299999999999997</v>
      </c>
      <c r="N20" s="7">
        <v>1.88</v>
      </c>
      <c r="O20" s="8">
        <v>18.24468085106383</v>
      </c>
      <c r="P20" s="7"/>
      <c r="Q20" s="8">
        <v>501.77000000000004</v>
      </c>
      <c r="R20" s="8">
        <v>17.57</v>
      </c>
      <c r="S20" s="8">
        <v>28.558338076266367</v>
      </c>
    </row>
    <row r="21" spans="1:19" x14ac:dyDescent="0.25">
      <c r="A21" s="4"/>
      <c r="B21" s="4" t="s">
        <v>15</v>
      </c>
      <c r="C21" s="7">
        <v>22</v>
      </c>
      <c r="D21" s="7">
        <v>0</v>
      </c>
      <c r="E21" s="7">
        <v>0</v>
      </c>
      <c r="F21" s="8" t="s">
        <v>95</v>
      </c>
      <c r="G21" s="7">
        <v>247.27</v>
      </c>
      <c r="H21" s="7">
        <v>7.47</v>
      </c>
      <c r="I21" s="8">
        <v>33.10174029451138</v>
      </c>
      <c r="J21" s="8">
        <v>247.27</v>
      </c>
      <c r="K21" s="8">
        <v>7.47</v>
      </c>
      <c r="L21" s="8">
        <v>33.10174029451138</v>
      </c>
      <c r="M21" s="7">
        <v>2</v>
      </c>
      <c r="N21" s="7">
        <v>0.33</v>
      </c>
      <c r="O21" s="8">
        <v>6.0606060606060606</v>
      </c>
      <c r="P21" s="7"/>
      <c r="Q21" s="8">
        <v>249.27</v>
      </c>
      <c r="R21" s="8">
        <v>7.8</v>
      </c>
      <c r="S21" s="8">
        <v>31.957692307692309</v>
      </c>
    </row>
    <row r="22" spans="1:19" x14ac:dyDescent="0.25">
      <c r="A22" s="4"/>
      <c r="B22" s="4" t="s">
        <v>51</v>
      </c>
      <c r="C22" s="4">
        <v>1215</v>
      </c>
      <c r="D22" s="4">
        <v>503.67</v>
      </c>
      <c r="E22" s="4">
        <v>16.38</v>
      </c>
      <c r="F22" s="9">
        <v>30.749084249084252</v>
      </c>
      <c r="G22" s="4">
        <v>1781.28</v>
      </c>
      <c r="H22" s="4">
        <v>62.489999999999995</v>
      </c>
      <c r="I22" s="9">
        <v>28.505040806529045</v>
      </c>
      <c r="J22" s="4">
        <v>2284.9499999999998</v>
      </c>
      <c r="K22" s="9">
        <v>78.86999999999999</v>
      </c>
      <c r="L22" s="9">
        <v>28.97109166983644</v>
      </c>
      <c r="M22" s="4">
        <v>195.26</v>
      </c>
      <c r="N22" s="4">
        <v>11.090000000000002</v>
      </c>
      <c r="O22" s="9">
        <v>17.606853020739401</v>
      </c>
      <c r="P22" s="4"/>
      <c r="Q22" s="9">
        <v>2480.21</v>
      </c>
      <c r="R22" s="9">
        <v>89.96</v>
      </c>
      <c r="S22" s="9">
        <v>27.570142285460207</v>
      </c>
    </row>
    <row r="23" spans="1:19" x14ac:dyDescent="0.25">
      <c r="A23" s="7"/>
      <c r="B23" s="7"/>
      <c r="C23" s="7"/>
      <c r="D23" s="7"/>
      <c r="E23" s="7"/>
      <c r="F23" s="7" t="s">
        <v>95</v>
      </c>
      <c r="G23" s="7"/>
      <c r="H23" s="7"/>
      <c r="I23" s="7" t="s">
        <v>95</v>
      </c>
      <c r="J23" s="7"/>
      <c r="K23" s="7"/>
      <c r="L23" s="7"/>
      <c r="M23" s="7"/>
      <c r="N23" s="7"/>
      <c r="O23" s="7" t="s">
        <v>95</v>
      </c>
      <c r="P23" s="7"/>
      <c r="Q23" s="7"/>
      <c r="R23" s="7"/>
      <c r="S23" s="7"/>
    </row>
    <row r="24" spans="1:19" x14ac:dyDescent="0.25">
      <c r="A24" s="4" t="s">
        <v>85</v>
      </c>
      <c r="B24" s="4" t="s">
        <v>17</v>
      </c>
      <c r="C24" s="7">
        <v>83</v>
      </c>
      <c r="D24" s="7">
        <v>12.53</v>
      </c>
      <c r="E24" s="7">
        <v>0.08</v>
      </c>
      <c r="F24" s="8">
        <v>156.625</v>
      </c>
      <c r="G24" s="7">
        <v>143.5</v>
      </c>
      <c r="H24" s="7">
        <v>6.4</v>
      </c>
      <c r="I24" s="8">
        <v>22.421875</v>
      </c>
      <c r="J24" s="8">
        <v>156.03</v>
      </c>
      <c r="K24" s="8">
        <v>6.48</v>
      </c>
      <c r="L24" s="8">
        <v>24.078703703703702</v>
      </c>
      <c r="M24" s="7">
        <v>143.11000000000001</v>
      </c>
      <c r="N24" s="7">
        <v>10.83</v>
      </c>
      <c r="O24" s="8">
        <v>13.214219759926133</v>
      </c>
      <c r="P24" s="7"/>
      <c r="Q24" s="8">
        <v>299.14</v>
      </c>
      <c r="R24" s="8">
        <v>17.310000000000002</v>
      </c>
      <c r="S24" s="8">
        <v>17.281340265742344</v>
      </c>
    </row>
    <row r="25" spans="1:19" x14ac:dyDescent="0.25">
      <c r="A25" s="4"/>
      <c r="B25" s="4" t="s">
        <v>18</v>
      </c>
      <c r="C25" s="7">
        <v>81</v>
      </c>
      <c r="D25" s="7">
        <v>0</v>
      </c>
      <c r="E25" s="7">
        <v>0</v>
      </c>
      <c r="F25" s="8" t="s">
        <v>95</v>
      </c>
      <c r="G25" s="7">
        <v>190.52</v>
      </c>
      <c r="H25" s="7">
        <v>10.52</v>
      </c>
      <c r="I25" s="8">
        <v>18.110266159695819</v>
      </c>
      <c r="J25" s="8">
        <v>190.52</v>
      </c>
      <c r="K25" s="8">
        <v>10.52</v>
      </c>
      <c r="L25" s="8">
        <v>18.110266159695819</v>
      </c>
      <c r="M25" s="7">
        <v>67.430000000000007</v>
      </c>
      <c r="N25" s="7">
        <v>5.12</v>
      </c>
      <c r="O25" s="8">
        <v>13.169921875000002</v>
      </c>
      <c r="P25" s="7"/>
      <c r="Q25" s="8">
        <v>257.95000000000005</v>
      </c>
      <c r="R25" s="8">
        <v>15.64</v>
      </c>
      <c r="S25" s="8">
        <v>16.492966751918161</v>
      </c>
    </row>
    <row r="26" spans="1:19" x14ac:dyDescent="0.25">
      <c r="A26" s="4"/>
      <c r="B26" s="4" t="s">
        <v>19</v>
      </c>
      <c r="C26" s="7">
        <v>179</v>
      </c>
      <c r="D26" s="7">
        <v>27.65</v>
      </c>
      <c r="E26" s="7">
        <v>0.4</v>
      </c>
      <c r="F26" s="8">
        <v>69.124999999999986</v>
      </c>
      <c r="G26" s="7">
        <v>416.42</v>
      </c>
      <c r="H26" s="7">
        <v>12.75</v>
      </c>
      <c r="I26" s="8">
        <v>32.660392156862748</v>
      </c>
      <c r="J26" s="8">
        <v>444.07</v>
      </c>
      <c r="K26" s="8">
        <v>13.15</v>
      </c>
      <c r="L26" s="8">
        <v>33.769581749049429</v>
      </c>
      <c r="M26" s="7">
        <v>278.13</v>
      </c>
      <c r="N26" s="7">
        <v>18.84</v>
      </c>
      <c r="O26" s="8">
        <v>14.762738853503185</v>
      </c>
      <c r="P26" s="7"/>
      <c r="Q26" s="8">
        <v>722.2</v>
      </c>
      <c r="R26" s="8">
        <v>31.990000000000002</v>
      </c>
      <c r="S26" s="8">
        <v>22.575804939043451</v>
      </c>
    </row>
    <row r="27" spans="1:19" x14ac:dyDescent="0.25">
      <c r="A27" s="4"/>
      <c r="B27" s="4" t="s">
        <v>51</v>
      </c>
      <c r="C27" s="4">
        <v>1401</v>
      </c>
      <c r="D27" s="4">
        <v>40.18</v>
      </c>
      <c r="E27" s="4">
        <v>0.48000000000000004</v>
      </c>
      <c r="F27" s="8">
        <v>83.708333333333329</v>
      </c>
      <c r="G27" s="4">
        <v>750.44</v>
      </c>
      <c r="H27" s="4">
        <v>29.67</v>
      </c>
      <c r="I27" s="9">
        <v>25.29288843950118</v>
      </c>
      <c r="J27" s="9">
        <v>790.62</v>
      </c>
      <c r="K27" s="9">
        <v>30.150000000000002</v>
      </c>
      <c r="L27" s="9">
        <v>26.222885572139301</v>
      </c>
      <c r="M27" s="4">
        <v>488.67</v>
      </c>
      <c r="N27" s="4">
        <v>34.79</v>
      </c>
      <c r="O27" s="9">
        <v>14.046277665995976</v>
      </c>
      <c r="P27" s="4"/>
      <c r="Q27" s="9">
        <v>1279.29</v>
      </c>
      <c r="R27" s="9">
        <v>64.94</v>
      </c>
      <c r="S27" s="9">
        <v>19.699568832768708</v>
      </c>
    </row>
    <row r="28" spans="1:19" x14ac:dyDescent="0.25">
      <c r="A28" s="7"/>
      <c r="B28" s="7"/>
      <c r="C28" s="7"/>
      <c r="D28" s="7"/>
      <c r="E28" s="7"/>
      <c r="F28" s="7" t="s">
        <v>95</v>
      </c>
      <c r="G28" s="7"/>
      <c r="H28" s="7"/>
      <c r="I28" s="7" t="s">
        <v>95</v>
      </c>
      <c r="J28" s="7"/>
      <c r="K28" s="7"/>
      <c r="L28" s="7"/>
      <c r="M28" s="7"/>
      <c r="N28" s="7"/>
      <c r="O28" s="7" t="s">
        <v>95</v>
      </c>
      <c r="P28" s="7"/>
      <c r="Q28" s="7"/>
      <c r="R28" s="7"/>
      <c r="S28" s="7"/>
    </row>
    <row r="29" spans="1:19" x14ac:dyDescent="0.25">
      <c r="A29" s="4" t="s">
        <v>86</v>
      </c>
      <c r="B29" s="4" t="s">
        <v>21</v>
      </c>
      <c r="C29" s="7">
        <v>46</v>
      </c>
      <c r="D29" s="7">
        <v>57.97</v>
      </c>
      <c r="E29" s="7">
        <v>4.1900000000000004</v>
      </c>
      <c r="F29" s="8">
        <v>13.835322195704055</v>
      </c>
      <c r="G29" s="7">
        <v>151.4</v>
      </c>
      <c r="H29" s="7">
        <v>8.99</v>
      </c>
      <c r="I29" s="8">
        <v>16.840934371523915</v>
      </c>
      <c r="J29" s="8">
        <v>209.37</v>
      </c>
      <c r="K29" s="8">
        <v>13.18</v>
      </c>
      <c r="L29" s="8">
        <v>15.885432473444613</v>
      </c>
      <c r="M29" s="7">
        <v>16.77</v>
      </c>
      <c r="N29" s="7">
        <v>0.95</v>
      </c>
      <c r="O29" s="8">
        <v>17.652631578947368</v>
      </c>
      <c r="P29" s="7"/>
      <c r="Q29" s="8">
        <v>226.14000000000001</v>
      </c>
      <c r="R29" s="8">
        <v>14.129999999999999</v>
      </c>
      <c r="S29" s="8">
        <v>16.004246284501065</v>
      </c>
    </row>
    <row r="30" spans="1:19" x14ac:dyDescent="0.25">
      <c r="A30" s="4"/>
      <c r="B30" s="4" t="s">
        <v>22</v>
      </c>
      <c r="C30" s="7">
        <v>53</v>
      </c>
      <c r="D30" s="7">
        <v>115.78</v>
      </c>
      <c r="E30" s="7">
        <v>5.68</v>
      </c>
      <c r="F30" s="8">
        <v>20.383802816901408</v>
      </c>
      <c r="G30" s="7">
        <v>119.75</v>
      </c>
      <c r="H30" s="7">
        <v>6.04</v>
      </c>
      <c r="I30" s="8">
        <v>19.826158940397352</v>
      </c>
      <c r="J30" s="8">
        <v>235.53</v>
      </c>
      <c r="K30" s="8">
        <v>11.719999999999999</v>
      </c>
      <c r="L30" s="8">
        <v>20.096416382252563</v>
      </c>
      <c r="M30" s="7">
        <v>72.42</v>
      </c>
      <c r="N30" s="7">
        <v>3.82</v>
      </c>
      <c r="O30" s="8">
        <v>18.958115183246075</v>
      </c>
      <c r="P30" s="7"/>
      <c r="Q30" s="8">
        <v>307.95</v>
      </c>
      <c r="R30" s="8">
        <v>15.54</v>
      </c>
      <c r="S30" s="8">
        <v>19.816602316602317</v>
      </c>
    </row>
    <row r="31" spans="1:19" x14ac:dyDescent="0.25">
      <c r="A31" s="4"/>
      <c r="B31" s="4" t="s">
        <v>23</v>
      </c>
      <c r="C31" s="7">
        <v>36</v>
      </c>
      <c r="D31" s="7">
        <v>15.3</v>
      </c>
      <c r="E31" s="7">
        <v>1.85</v>
      </c>
      <c r="F31" s="8">
        <v>8.2702702702702702</v>
      </c>
      <c r="G31" s="7">
        <v>140.72</v>
      </c>
      <c r="H31" s="7">
        <v>6.26</v>
      </c>
      <c r="I31" s="8">
        <v>22.47923322683706</v>
      </c>
      <c r="J31" s="8">
        <v>156.02000000000001</v>
      </c>
      <c r="K31" s="8">
        <v>8.11</v>
      </c>
      <c r="L31" s="8">
        <v>19.237977805178794</v>
      </c>
      <c r="M31" s="7">
        <v>185.03</v>
      </c>
      <c r="N31" s="7">
        <v>5.54</v>
      </c>
      <c r="O31" s="8">
        <v>33.398916967509024</v>
      </c>
      <c r="P31" s="7"/>
      <c r="Q31" s="8">
        <v>341.05</v>
      </c>
      <c r="R31" s="8">
        <v>13.649999999999999</v>
      </c>
      <c r="S31" s="8">
        <v>24.985347985347989</v>
      </c>
    </row>
    <row r="32" spans="1:19" x14ac:dyDescent="0.25">
      <c r="A32" s="4"/>
      <c r="B32" s="4" t="s">
        <v>93</v>
      </c>
      <c r="C32" s="7">
        <v>48</v>
      </c>
      <c r="D32" s="7">
        <v>63.07</v>
      </c>
      <c r="E32" s="7">
        <v>2.75</v>
      </c>
      <c r="F32" s="8">
        <v>22.934545454545454</v>
      </c>
      <c r="G32" s="7">
        <v>38.35</v>
      </c>
      <c r="H32" s="7">
        <v>1.42</v>
      </c>
      <c r="I32" s="8">
        <v>27.007042253521128</v>
      </c>
      <c r="J32" s="8">
        <v>101.42</v>
      </c>
      <c r="K32" s="8">
        <v>4.17</v>
      </c>
      <c r="L32" s="8">
        <v>24.321342925659472</v>
      </c>
      <c r="M32" s="7">
        <v>0</v>
      </c>
      <c r="N32" s="7">
        <v>0</v>
      </c>
      <c r="O32" s="8" t="s">
        <v>95</v>
      </c>
      <c r="P32" s="7"/>
      <c r="Q32" s="8">
        <v>101.42</v>
      </c>
      <c r="R32" s="8">
        <v>4.17</v>
      </c>
      <c r="S32" s="8">
        <v>24.321342925659472</v>
      </c>
    </row>
    <row r="33" spans="1:19" x14ac:dyDescent="0.25">
      <c r="A33" s="4"/>
      <c r="B33" s="4" t="s">
        <v>24</v>
      </c>
      <c r="C33" s="7">
        <v>50</v>
      </c>
      <c r="D33" s="7">
        <v>58</v>
      </c>
      <c r="E33" s="7">
        <v>2.86</v>
      </c>
      <c r="F33" s="8">
        <v>20.27972027972028</v>
      </c>
      <c r="G33" s="7">
        <v>192.88</v>
      </c>
      <c r="H33" s="7">
        <v>10.44</v>
      </c>
      <c r="I33" s="8">
        <v>18.475095785440612</v>
      </c>
      <c r="J33" s="8">
        <v>250.88</v>
      </c>
      <c r="K33" s="8">
        <v>13.299999999999999</v>
      </c>
      <c r="L33" s="8">
        <v>18.863157894736844</v>
      </c>
      <c r="M33" s="7">
        <v>58.75</v>
      </c>
      <c r="N33" s="7">
        <v>2.76</v>
      </c>
      <c r="O33" s="8">
        <v>21.286231884057973</v>
      </c>
      <c r="P33" s="7"/>
      <c r="Q33" s="8">
        <v>309.63</v>
      </c>
      <c r="R33" s="8">
        <v>16.059999999999999</v>
      </c>
      <c r="S33" s="8">
        <v>19.279576587795766</v>
      </c>
    </row>
    <row r="34" spans="1:19" x14ac:dyDescent="0.25">
      <c r="A34" s="4"/>
      <c r="B34" s="4" t="s">
        <v>25</v>
      </c>
      <c r="C34" s="7">
        <v>53</v>
      </c>
      <c r="D34" s="7">
        <v>77.13</v>
      </c>
      <c r="E34" s="7">
        <v>3.25</v>
      </c>
      <c r="F34" s="8">
        <v>23.732307692307693</v>
      </c>
      <c r="G34" s="7">
        <v>137.22</v>
      </c>
      <c r="H34" s="7">
        <v>7.29</v>
      </c>
      <c r="I34" s="8">
        <v>18.823045267489711</v>
      </c>
      <c r="J34" s="8">
        <v>214.35</v>
      </c>
      <c r="K34" s="8">
        <v>10.54</v>
      </c>
      <c r="L34" s="8">
        <v>20.336812144212526</v>
      </c>
      <c r="M34" s="7">
        <v>0.33</v>
      </c>
      <c r="N34" s="7">
        <v>0.12</v>
      </c>
      <c r="O34" s="8">
        <v>2.7500000000000004</v>
      </c>
      <c r="P34" s="7"/>
      <c r="Q34" s="8">
        <v>214.68</v>
      </c>
      <c r="R34" s="8">
        <v>10.659999999999998</v>
      </c>
      <c r="S34" s="8">
        <v>20.138836772983119</v>
      </c>
    </row>
    <row r="35" spans="1:19" x14ac:dyDescent="0.25">
      <c r="A35" s="4"/>
      <c r="B35" s="4" t="s">
        <v>51</v>
      </c>
      <c r="C35" s="4">
        <v>233</v>
      </c>
      <c r="D35" s="4">
        <v>387.25</v>
      </c>
      <c r="E35" s="4">
        <v>20.580000000000002</v>
      </c>
      <c r="F35" s="9">
        <v>18.816812439261419</v>
      </c>
      <c r="G35" s="4">
        <v>780.32</v>
      </c>
      <c r="H35" s="4">
        <v>40.44</v>
      </c>
      <c r="I35" s="9">
        <v>19.295746785361032</v>
      </c>
      <c r="J35" s="9">
        <v>1167.5700000000002</v>
      </c>
      <c r="K35" s="9">
        <v>61.019999999999996</v>
      </c>
      <c r="L35" s="9">
        <v>19.134218289085549</v>
      </c>
      <c r="M35" s="4">
        <v>333.3</v>
      </c>
      <c r="N35" s="4">
        <v>13.189999999999998</v>
      </c>
      <c r="O35" s="9">
        <v>25.269143290371499</v>
      </c>
      <c r="P35" s="4"/>
      <c r="Q35" s="9">
        <v>1500.8700000000001</v>
      </c>
      <c r="R35" s="9">
        <v>74.209999999999994</v>
      </c>
      <c r="S35" s="9">
        <v>20.224632798814181</v>
      </c>
    </row>
    <row r="36" spans="1:19" x14ac:dyDescent="0.25">
      <c r="A36" s="7"/>
      <c r="B36" s="7"/>
      <c r="C36" s="7"/>
      <c r="D36" s="7"/>
      <c r="E36" s="7"/>
      <c r="F36" s="7" t="s">
        <v>95</v>
      </c>
      <c r="G36" s="7"/>
      <c r="H36" s="7"/>
      <c r="I36" s="7" t="s">
        <v>95</v>
      </c>
      <c r="J36" s="7"/>
      <c r="K36" s="7"/>
      <c r="L36" s="7"/>
      <c r="M36" s="7"/>
      <c r="N36" s="7"/>
      <c r="O36" s="7" t="s">
        <v>95</v>
      </c>
      <c r="P36" s="7"/>
      <c r="Q36" s="7"/>
      <c r="R36" s="7"/>
      <c r="S36" s="7"/>
    </row>
    <row r="37" spans="1:19" x14ac:dyDescent="0.25">
      <c r="A37" s="4" t="s">
        <v>26</v>
      </c>
      <c r="B37" s="4" t="s">
        <v>27</v>
      </c>
      <c r="C37" s="7">
        <v>48</v>
      </c>
      <c r="D37" s="7">
        <v>171.8</v>
      </c>
      <c r="E37" s="7">
        <v>5.67</v>
      </c>
      <c r="F37" s="8">
        <v>30.299823633156969</v>
      </c>
      <c r="G37" s="7">
        <v>253</v>
      </c>
      <c r="H37" s="7">
        <v>7.11</v>
      </c>
      <c r="I37" s="8">
        <v>35.583684950773559</v>
      </c>
      <c r="J37" s="8">
        <v>424.8</v>
      </c>
      <c r="K37" s="8">
        <v>12.780000000000001</v>
      </c>
      <c r="L37" s="8">
        <v>33.239436619718305</v>
      </c>
      <c r="M37" s="7">
        <v>10.67</v>
      </c>
      <c r="N37" s="7">
        <v>0.8</v>
      </c>
      <c r="O37" s="8">
        <v>13.337499999999999</v>
      </c>
      <c r="P37" s="7"/>
      <c r="Q37" s="8">
        <v>435.47</v>
      </c>
      <c r="R37" s="8">
        <v>13.580000000000002</v>
      </c>
      <c r="S37" s="8">
        <v>32.067010309278345</v>
      </c>
    </row>
    <row r="38" spans="1:19" x14ac:dyDescent="0.25">
      <c r="A38" s="4"/>
      <c r="B38" s="4" t="s">
        <v>28</v>
      </c>
      <c r="C38" s="7">
        <v>46</v>
      </c>
      <c r="D38" s="7">
        <v>88.53</v>
      </c>
      <c r="E38" s="7">
        <v>2.8</v>
      </c>
      <c r="F38" s="8">
        <v>31.617857142857144</v>
      </c>
      <c r="G38" s="7">
        <v>229.28</v>
      </c>
      <c r="H38" s="7">
        <v>6.06</v>
      </c>
      <c r="I38" s="8">
        <v>37.834983498349835</v>
      </c>
      <c r="J38" s="8">
        <v>317.81</v>
      </c>
      <c r="K38" s="8">
        <v>8.86</v>
      </c>
      <c r="L38" s="8">
        <v>35.870203160270883</v>
      </c>
      <c r="M38" s="7">
        <v>28.45</v>
      </c>
      <c r="N38" s="7">
        <v>3.92</v>
      </c>
      <c r="O38" s="8">
        <v>7.2576530612244898</v>
      </c>
      <c r="P38" s="7"/>
      <c r="Q38" s="8">
        <v>346.26</v>
      </c>
      <c r="R38" s="8">
        <v>12.78</v>
      </c>
      <c r="S38" s="8">
        <v>27.093896713615024</v>
      </c>
    </row>
    <row r="39" spans="1:19" x14ac:dyDescent="0.25">
      <c r="A39" s="4"/>
      <c r="B39" s="4" t="s">
        <v>29</v>
      </c>
      <c r="C39" s="7">
        <v>45</v>
      </c>
      <c r="D39" s="7">
        <v>105.87</v>
      </c>
      <c r="E39" s="7">
        <v>2.2400000000000002</v>
      </c>
      <c r="F39" s="8">
        <v>47.263392857142854</v>
      </c>
      <c r="G39" s="7">
        <v>183.33</v>
      </c>
      <c r="H39" s="7">
        <v>7.35</v>
      </c>
      <c r="I39" s="8">
        <v>24.942857142857147</v>
      </c>
      <c r="J39" s="8">
        <v>289.20000000000005</v>
      </c>
      <c r="K39" s="8">
        <v>9.59</v>
      </c>
      <c r="L39" s="8">
        <v>30.156412930135563</v>
      </c>
      <c r="M39" s="7">
        <v>12.75</v>
      </c>
      <c r="N39" s="7">
        <v>1.72</v>
      </c>
      <c r="O39" s="8">
        <v>7.4127906976744189</v>
      </c>
      <c r="P39" s="7"/>
      <c r="Q39" s="8">
        <v>301.95000000000005</v>
      </c>
      <c r="R39" s="8">
        <v>11.31</v>
      </c>
      <c r="S39" s="8">
        <v>26.697612732095493</v>
      </c>
    </row>
    <row r="40" spans="1:19" x14ac:dyDescent="0.25">
      <c r="A40" s="4"/>
      <c r="B40" s="4" t="s">
        <v>87</v>
      </c>
      <c r="C40" s="7">
        <v>41</v>
      </c>
      <c r="D40" s="7">
        <v>19.47</v>
      </c>
      <c r="E40" s="7">
        <v>1.45</v>
      </c>
      <c r="F40" s="8">
        <v>13.427586206896551</v>
      </c>
      <c r="G40" s="7">
        <v>25.73</v>
      </c>
      <c r="H40" s="7">
        <v>4.04</v>
      </c>
      <c r="I40" s="8">
        <v>6.3688118811881189</v>
      </c>
      <c r="J40" s="8">
        <v>45.2</v>
      </c>
      <c r="K40" s="8">
        <v>5.49</v>
      </c>
      <c r="L40" s="8">
        <v>8.2331511839708558</v>
      </c>
      <c r="M40" s="7">
        <v>0</v>
      </c>
      <c r="N40" s="7">
        <v>0</v>
      </c>
      <c r="O40" s="8" t="s">
        <v>95</v>
      </c>
      <c r="P40" s="7"/>
      <c r="Q40" s="8">
        <v>45.2</v>
      </c>
      <c r="R40" s="8">
        <v>5.49</v>
      </c>
      <c r="S40" s="8">
        <v>8.2331511839708558</v>
      </c>
    </row>
    <row r="41" spans="1:19" x14ac:dyDescent="0.25">
      <c r="A41" s="4"/>
      <c r="B41" s="4" t="s">
        <v>88</v>
      </c>
      <c r="C41" s="7">
        <v>141</v>
      </c>
      <c r="D41" s="7">
        <v>196.1</v>
      </c>
      <c r="E41" s="7">
        <v>7.47</v>
      </c>
      <c r="F41" s="8">
        <v>26.251673360107095</v>
      </c>
      <c r="G41" s="7">
        <v>523.33000000000004</v>
      </c>
      <c r="H41" s="7">
        <v>21.69</v>
      </c>
      <c r="I41" s="8">
        <v>24.127708621484555</v>
      </c>
      <c r="J41" s="8">
        <v>719.43000000000006</v>
      </c>
      <c r="K41" s="8">
        <v>29.16</v>
      </c>
      <c r="L41" s="8">
        <v>24.67181069958848</v>
      </c>
      <c r="M41" s="7">
        <v>27.83</v>
      </c>
      <c r="N41" s="7">
        <v>3</v>
      </c>
      <c r="O41" s="8">
        <v>9.2766666666666655</v>
      </c>
      <c r="P41" s="7"/>
      <c r="Q41" s="8">
        <v>747.2600000000001</v>
      </c>
      <c r="R41" s="8">
        <v>32.159999999999997</v>
      </c>
      <c r="S41" s="8">
        <v>23.23569651741294</v>
      </c>
    </row>
    <row r="42" spans="1:19" x14ac:dyDescent="0.25">
      <c r="A42" s="4"/>
      <c r="B42" s="4" t="s">
        <v>31</v>
      </c>
      <c r="C42" s="7">
        <v>52</v>
      </c>
      <c r="D42" s="7">
        <v>86.2</v>
      </c>
      <c r="E42" s="7">
        <v>8.82</v>
      </c>
      <c r="F42" s="8">
        <v>9.7732426303854876</v>
      </c>
      <c r="G42" s="7">
        <v>119.55</v>
      </c>
      <c r="H42" s="7">
        <v>11.31</v>
      </c>
      <c r="I42" s="8">
        <v>10.570291777188329</v>
      </c>
      <c r="J42" s="8">
        <v>205.75</v>
      </c>
      <c r="K42" s="8">
        <v>20.130000000000003</v>
      </c>
      <c r="L42" s="8">
        <v>10.221063089915548</v>
      </c>
      <c r="M42" s="7">
        <v>88.18</v>
      </c>
      <c r="N42" s="7">
        <v>6.59</v>
      </c>
      <c r="O42" s="8">
        <v>13.380880121396055</v>
      </c>
      <c r="P42" s="7"/>
      <c r="Q42" s="8">
        <v>293.93</v>
      </c>
      <c r="R42" s="8">
        <v>26.720000000000002</v>
      </c>
      <c r="S42" s="8">
        <v>11.000374251497005</v>
      </c>
    </row>
    <row r="43" spans="1:19" x14ac:dyDescent="0.25">
      <c r="A43" s="4"/>
      <c r="B43" s="4" t="s">
        <v>74</v>
      </c>
      <c r="C43" s="7">
        <v>101</v>
      </c>
      <c r="D43" s="7">
        <v>31</v>
      </c>
      <c r="E43" s="7">
        <v>0.73</v>
      </c>
      <c r="F43" s="8">
        <v>42.465753424657535</v>
      </c>
      <c r="G43" s="7">
        <v>266.25</v>
      </c>
      <c r="H43" s="7">
        <v>7.8</v>
      </c>
      <c r="I43" s="8">
        <v>34.134615384615387</v>
      </c>
      <c r="J43" s="8">
        <v>297.25</v>
      </c>
      <c r="K43" s="8">
        <v>8.5299999999999994</v>
      </c>
      <c r="L43" s="8">
        <v>34.847596717467766</v>
      </c>
      <c r="M43" s="7">
        <v>0</v>
      </c>
      <c r="N43" s="7">
        <v>0</v>
      </c>
      <c r="O43" s="8" t="s">
        <v>95</v>
      </c>
      <c r="P43" s="7"/>
      <c r="Q43" s="8">
        <v>297.25</v>
      </c>
      <c r="R43" s="8">
        <v>8.5299999999999994</v>
      </c>
      <c r="S43" s="8">
        <v>34.847596717467766</v>
      </c>
    </row>
    <row r="44" spans="1:19" x14ac:dyDescent="0.25">
      <c r="A44" s="4"/>
      <c r="B44" s="4" t="s">
        <v>32</v>
      </c>
      <c r="C44" s="7">
        <v>21</v>
      </c>
      <c r="D44" s="7">
        <v>0</v>
      </c>
      <c r="E44" s="7">
        <v>0</v>
      </c>
      <c r="F44" s="8" t="s">
        <v>95</v>
      </c>
      <c r="G44" s="7">
        <v>311.33</v>
      </c>
      <c r="H44" s="7">
        <v>15.55</v>
      </c>
      <c r="I44" s="8">
        <v>20.021221864951766</v>
      </c>
      <c r="J44" s="8">
        <v>311.33</v>
      </c>
      <c r="K44" s="8">
        <v>15.55</v>
      </c>
      <c r="L44" s="8">
        <v>20.021221864951766</v>
      </c>
      <c r="M44" s="7">
        <v>255.85</v>
      </c>
      <c r="N44" s="7">
        <v>11.4</v>
      </c>
      <c r="O44" s="8">
        <v>22.442982456140349</v>
      </c>
      <c r="P44" s="7"/>
      <c r="Q44" s="8">
        <v>567.17999999999995</v>
      </c>
      <c r="R44" s="8">
        <v>26.950000000000003</v>
      </c>
      <c r="S44" s="8">
        <v>21.045640074211498</v>
      </c>
    </row>
    <row r="45" spans="1:19" x14ac:dyDescent="0.25">
      <c r="A45" s="4"/>
      <c r="B45" s="4" t="s">
        <v>51</v>
      </c>
      <c r="C45" s="4">
        <v>781</v>
      </c>
      <c r="D45" s="4">
        <v>698.97000000000014</v>
      </c>
      <c r="E45" s="4">
        <v>29.18</v>
      </c>
      <c r="F45" s="9">
        <v>23.953735435229614</v>
      </c>
      <c r="G45" s="4">
        <v>1911.8</v>
      </c>
      <c r="H45" s="4">
        <v>80.91</v>
      </c>
      <c r="I45" s="9">
        <v>23.628723272772216</v>
      </c>
      <c r="J45" s="9">
        <v>2610.77</v>
      </c>
      <c r="K45" s="9">
        <v>110.09</v>
      </c>
      <c r="L45" s="9">
        <v>23.714869652102823</v>
      </c>
      <c r="M45" s="4">
        <v>423.73</v>
      </c>
      <c r="N45" s="4">
        <v>27.43</v>
      </c>
      <c r="O45" s="9">
        <v>15.447685016405396</v>
      </c>
      <c r="P45" s="4"/>
      <c r="Q45" s="9">
        <v>3034.5</v>
      </c>
      <c r="R45" s="9">
        <v>137.52000000000001</v>
      </c>
      <c r="S45" s="9">
        <v>22.065881326352528</v>
      </c>
    </row>
    <row r="46" spans="1:19" x14ac:dyDescent="0.25">
      <c r="A46" s="4"/>
      <c r="B46" s="4"/>
      <c r="C46" s="7"/>
      <c r="D46" s="7"/>
      <c r="E46" s="7"/>
      <c r="F46" s="8" t="s">
        <v>95</v>
      </c>
      <c r="G46" s="7"/>
      <c r="H46" s="7"/>
      <c r="I46" s="8" t="s">
        <v>95</v>
      </c>
      <c r="J46" s="8"/>
      <c r="K46" s="8"/>
      <c r="L46" s="8"/>
      <c r="M46" s="7"/>
      <c r="N46" s="7"/>
      <c r="O46" s="8" t="s">
        <v>95</v>
      </c>
      <c r="P46" s="7"/>
      <c r="Q46" s="8"/>
      <c r="R46" s="8"/>
      <c r="S46" s="8"/>
    </row>
    <row r="47" spans="1:19" x14ac:dyDescent="0.25">
      <c r="A47" s="4" t="s">
        <v>33</v>
      </c>
      <c r="B47" s="4" t="s">
        <v>34</v>
      </c>
      <c r="C47" s="7">
        <v>63</v>
      </c>
      <c r="D47" s="7">
        <v>83.47</v>
      </c>
      <c r="E47" s="7">
        <v>2.41</v>
      </c>
      <c r="F47" s="8">
        <v>34.634854771784227</v>
      </c>
      <c r="G47" s="7">
        <v>327.68</v>
      </c>
      <c r="H47" s="7">
        <v>8.81</v>
      </c>
      <c r="I47" s="8">
        <v>37.194097616345061</v>
      </c>
      <c r="J47" s="8">
        <v>411.15</v>
      </c>
      <c r="K47" s="8">
        <v>11.22</v>
      </c>
      <c r="L47" s="8">
        <v>36.644385026737964</v>
      </c>
      <c r="M47" s="7">
        <v>17.75</v>
      </c>
      <c r="N47" s="7">
        <v>2.02</v>
      </c>
      <c r="O47" s="8">
        <v>8.7871287128712865</v>
      </c>
      <c r="P47" s="7"/>
      <c r="Q47" s="8">
        <v>428.9</v>
      </c>
      <c r="R47" s="8">
        <v>13.24</v>
      </c>
      <c r="S47" s="8">
        <v>32.394259818731115</v>
      </c>
    </row>
    <row r="48" spans="1:19" x14ac:dyDescent="0.25">
      <c r="A48" s="4"/>
      <c r="B48" s="4" t="s">
        <v>35</v>
      </c>
      <c r="C48" s="7">
        <v>182</v>
      </c>
      <c r="D48" s="7">
        <v>428.48</v>
      </c>
      <c r="E48" s="7">
        <v>13.97</v>
      </c>
      <c r="F48" s="8">
        <v>30.67143879742305</v>
      </c>
      <c r="G48" s="7">
        <v>245.55</v>
      </c>
      <c r="H48" s="7">
        <v>12.38</v>
      </c>
      <c r="I48" s="8">
        <v>19.834410339256866</v>
      </c>
      <c r="J48" s="8">
        <v>674.03</v>
      </c>
      <c r="K48" s="8">
        <v>26.35</v>
      </c>
      <c r="L48" s="8">
        <v>25.579886148007589</v>
      </c>
      <c r="M48" s="7">
        <v>13.38</v>
      </c>
      <c r="N48" s="7">
        <v>4.34</v>
      </c>
      <c r="O48" s="8">
        <v>3.0829493087557607</v>
      </c>
      <c r="P48" s="7"/>
      <c r="Q48" s="8">
        <v>687.41</v>
      </c>
      <c r="R48" s="8">
        <v>30.69</v>
      </c>
      <c r="S48" s="8">
        <v>22.398501140436622</v>
      </c>
    </row>
    <row r="49" spans="1:19" x14ac:dyDescent="0.25">
      <c r="A49" s="4"/>
      <c r="B49" s="4" t="s">
        <v>36</v>
      </c>
      <c r="C49" s="7">
        <v>68</v>
      </c>
      <c r="D49" s="7">
        <v>249.17</v>
      </c>
      <c r="E49" s="7">
        <v>13.52</v>
      </c>
      <c r="F49" s="8">
        <v>18.42973372781065</v>
      </c>
      <c r="G49" s="7">
        <v>95.85</v>
      </c>
      <c r="H49" s="7">
        <v>6.88</v>
      </c>
      <c r="I49" s="8">
        <v>13.931686046511627</v>
      </c>
      <c r="J49" s="8">
        <v>345.02</v>
      </c>
      <c r="K49" s="8">
        <v>20.399999999999999</v>
      </c>
      <c r="L49" s="8">
        <v>16.912745098039217</v>
      </c>
      <c r="M49" s="7">
        <v>6.7</v>
      </c>
      <c r="N49" s="7">
        <v>0.77</v>
      </c>
      <c r="O49" s="8">
        <v>8.7012987012987022</v>
      </c>
      <c r="P49" s="7"/>
      <c r="Q49" s="8">
        <v>351.71999999999997</v>
      </c>
      <c r="R49" s="8">
        <v>21.169999999999998</v>
      </c>
      <c r="S49" s="8">
        <v>16.614076523382145</v>
      </c>
    </row>
    <row r="50" spans="1:19" x14ac:dyDescent="0.25">
      <c r="A50" s="4"/>
      <c r="B50" s="4" t="s">
        <v>37</v>
      </c>
      <c r="C50" s="7">
        <v>44</v>
      </c>
      <c r="D50" s="7">
        <v>122.13</v>
      </c>
      <c r="E50" s="7">
        <v>3.24</v>
      </c>
      <c r="F50" s="8">
        <v>37.694444444444443</v>
      </c>
      <c r="G50" s="7">
        <v>94.57</v>
      </c>
      <c r="H50" s="7">
        <v>4.34</v>
      </c>
      <c r="I50" s="8">
        <v>21.79032258064516</v>
      </c>
      <c r="J50" s="8">
        <v>216.7</v>
      </c>
      <c r="K50" s="8">
        <v>7.58</v>
      </c>
      <c r="L50" s="8">
        <v>28.58839050131926</v>
      </c>
      <c r="M50" s="7">
        <v>7.33</v>
      </c>
      <c r="N50" s="7">
        <v>0.46</v>
      </c>
      <c r="O50" s="8">
        <v>15.934782608695652</v>
      </c>
      <c r="P50" s="7"/>
      <c r="Q50" s="8">
        <v>224.03</v>
      </c>
      <c r="R50" s="8">
        <v>8.0400000000000009</v>
      </c>
      <c r="S50" s="8">
        <v>27.864427860696516</v>
      </c>
    </row>
    <row r="51" spans="1:19" x14ac:dyDescent="0.25">
      <c r="A51" s="4"/>
      <c r="B51" s="4" t="s">
        <v>92</v>
      </c>
      <c r="C51" s="7">
        <v>28</v>
      </c>
      <c r="D51" s="7">
        <v>334.93</v>
      </c>
      <c r="E51" s="7">
        <v>8.65</v>
      </c>
      <c r="F51" s="8">
        <v>38.720231213872829</v>
      </c>
      <c r="G51" s="7">
        <v>88.73</v>
      </c>
      <c r="H51" s="7">
        <v>5.43</v>
      </c>
      <c r="I51" s="8">
        <v>16.34069981583794</v>
      </c>
      <c r="J51" s="8">
        <v>423.66</v>
      </c>
      <c r="K51" s="8">
        <v>14.08</v>
      </c>
      <c r="L51" s="8">
        <v>30.089488636363637</v>
      </c>
      <c r="M51" s="7">
        <v>16.38</v>
      </c>
      <c r="N51" s="7">
        <v>2.0499999999999998</v>
      </c>
      <c r="O51" s="8">
        <v>7.9902439024390244</v>
      </c>
      <c r="P51" s="7"/>
      <c r="Q51" s="8">
        <v>440.04</v>
      </c>
      <c r="R51" s="8">
        <v>16.13</v>
      </c>
      <c r="S51" s="8">
        <v>27.280843149411037</v>
      </c>
    </row>
    <row r="52" spans="1:19" x14ac:dyDescent="0.25">
      <c r="A52" s="4"/>
      <c r="B52" s="4" t="s">
        <v>40</v>
      </c>
      <c r="C52" s="7">
        <v>45</v>
      </c>
      <c r="D52" s="7">
        <v>352.33</v>
      </c>
      <c r="E52" s="7">
        <v>7.69</v>
      </c>
      <c r="F52" s="8">
        <v>45.816644993498045</v>
      </c>
      <c r="G52" s="7">
        <v>230</v>
      </c>
      <c r="H52" s="7">
        <v>10.98</v>
      </c>
      <c r="I52" s="8">
        <v>20.947176684881601</v>
      </c>
      <c r="J52" s="8">
        <v>582.32999999999993</v>
      </c>
      <c r="K52" s="8">
        <v>18.670000000000002</v>
      </c>
      <c r="L52" s="8">
        <v>31.190680235672193</v>
      </c>
      <c r="M52" s="7">
        <v>13.92</v>
      </c>
      <c r="N52" s="7">
        <v>2.16</v>
      </c>
      <c r="O52" s="8">
        <v>6.4444444444444438</v>
      </c>
      <c r="P52" s="7"/>
      <c r="Q52" s="8">
        <v>596.24999999999989</v>
      </c>
      <c r="R52" s="8">
        <v>20.830000000000002</v>
      </c>
      <c r="S52" s="8">
        <v>28.624579932789239</v>
      </c>
    </row>
    <row r="53" spans="1:19" x14ac:dyDescent="0.25">
      <c r="A53" s="4"/>
      <c r="B53" s="4" t="s">
        <v>41</v>
      </c>
      <c r="C53" s="7">
        <v>65</v>
      </c>
      <c r="D53" s="7">
        <v>20.8</v>
      </c>
      <c r="E53" s="7">
        <v>0.53</v>
      </c>
      <c r="F53" s="8">
        <v>39.245283018867923</v>
      </c>
      <c r="G53" s="7">
        <v>79.400000000000006</v>
      </c>
      <c r="H53" s="7">
        <v>2.83</v>
      </c>
      <c r="I53" s="8">
        <v>28.056537102473499</v>
      </c>
      <c r="J53" s="8">
        <v>100.2</v>
      </c>
      <c r="K53" s="8">
        <v>3.3600000000000003</v>
      </c>
      <c r="L53" s="8">
        <v>29.821428571428569</v>
      </c>
      <c r="M53" s="7">
        <v>0.25</v>
      </c>
      <c r="N53" s="7">
        <v>0.3</v>
      </c>
      <c r="O53" s="8">
        <v>0.83333333333333337</v>
      </c>
      <c r="P53" s="7"/>
      <c r="Q53" s="8">
        <v>100.45</v>
      </c>
      <c r="R53" s="8">
        <v>3.66</v>
      </c>
      <c r="S53" s="8">
        <v>27.44535519125683</v>
      </c>
    </row>
    <row r="54" spans="1:19" x14ac:dyDescent="0.25">
      <c r="A54" s="4"/>
      <c r="B54" s="4" t="s">
        <v>42</v>
      </c>
      <c r="C54" s="7">
        <v>19</v>
      </c>
      <c r="D54" s="7">
        <v>1170.32</v>
      </c>
      <c r="E54" s="7">
        <v>47.94</v>
      </c>
      <c r="F54" s="8">
        <v>24.412181894034209</v>
      </c>
      <c r="G54" s="7">
        <v>84.37</v>
      </c>
      <c r="H54" s="7">
        <v>5.17</v>
      </c>
      <c r="I54" s="8">
        <v>16.319148936170215</v>
      </c>
      <c r="J54" s="8">
        <v>1254.69</v>
      </c>
      <c r="K54" s="8">
        <v>53.11</v>
      </c>
      <c r="L54" s="8">
        <v>23.624364526454528</v>
      </c>
      <c r="M54" s="7">
        <v>13.08</v>
      </c>
      <c r="N54" s="7">
        <v>1.88</v>
      </c>
      <c r="O54" s="8">
        <v>6.9574468085106389</v>
      </c>
      <c r="P54" s="7"/>
      <c r="Q54" s="8">
        <v>1267.77</v>
      </c>
      <c r="R54" s="8">
        <v>54.99</v>
      </c>
      <c r="S54" s="8">
        <v>23.054555373704307</v>
      </c>
    </row>
    <row r="55" spans="1:19" x14ac:dyDescent="0.25">
      <c r="A55" s="4"/>
      <c r="B55" s="4" t="s">
        <v>89</v>
      </c>
      <c r="C55" s="7">
        <v>204</v>
      </c>
      <c r="D55" s="7">
        <v>23.4</v>
      </c>
      <c r="E55" s="7">
        <v>1.82</v>
      </c>
      <c r="F55" s="8">
        <v>12.857142857142856</v>
      </c>
      <c r="G55" s="7">
        <v>1.6</v>
      </c>
      <c r="H55" s="7">
        <v>0.73</v>
      </c>
      <c r="I55" s="8">
        <v>2.1917808219178085</v>
      </c>
      <c r="J55" s="8">
        <v>25</v>
      </c>
      <c r="K55" s="8">
        <v>2.5499999999999998</v>
      </c>
      <c r="L55" s="8">
        <v>9.8039215686274517</v>
      </c>
      <c r="M55" s="7">
        <v>0</v>
      </c>
      <c r="N55" s="7">
        <v>0</v>
      </c>
      <c r="O55" s="8" t="s">
        <v>95</v>
      </c>
      <c r="P55" s="7"/>
      <c r="Q55" s="8">
        <v>25</v>
      </c>
      <c r="R55" s="8">
        <v>2.5499999999999998</v>
      </c>
      <c r="S55" s="8">
        <v>9.8039215686274517</v>
      </c>
    </row>
    <row r="56" spans="1:19" x14ac:dyDescent="0.25">
      <c r="A56" s="4"/>
      <c r="B56" s="4" t="s">
        <v>44</v>
      </c>
      <c r="C56" s="7">
        <v>4</v>
      </c>
      <c r="D56" s="7">
        <v>61.33</v>
      </c>
      <c r="E56" s="7">
        <v>2.16</v>
      </c>
      <c r="F56" s="8">
        <v>28.393518518518515</v>
      </c>
      <c r="G56" s="7">
        <v>161.6</v>
      </c>
      <c r="H56" s="7">
        <v>4.84</v>
      </c>
      <c r="I56" s="8">
        <v>33.388429752066116</v>
      </c>
      <c r="J56" s="8">
        <v>222.93</v>
      </c>
      <c r="K56" s="8">
        <v>7</v>
      </c>
      <c r="L56" s="8">
        <v>31.84714285714286</v>
      </c>
      <c r="M56" s="7">
        <v>0</v>
      </c>
      <c r="N56" s="7">
        <v>0</v>
      </c>
      <c r="O56" s="8" t="s">
        <v>95</v>
      </c>
      <c r="P56" s="7"/>
      <c r="Q56" s="8">
        <v>222.93</v>
      </c>
      <c r="R56" s="8">
        <v>7</v>
      </c>
      <c r="S56" s="8">
        <v>31.84714285714286</v>
      </c>
    </row>
    <row r="57" spans="1:19" x14ac:dyDescent="0.25">
      <c r="A57" s="4"/>
      <c r="B57" s="4" t="s">
        <v>45</v>
      </c>
      <c r="C57" s="7">
        <v>35</v>
      </c>
      <c r="D57" s="7">
        <v>360.55</v>
      </c>
      <c r="E57" s="7">
        <v>14.77</v>
      </c>
      <c r="F57" s="8">
        <v>24.410968178740692</v>
      </c>
      <c r="G57" s="7">
        <v>25.6</v>
      </c>
      <c r="H57" s="7">
        <v>1.84</v>
      </c>
      <c r="I57" s="8">
        <v>13.913043478260869</v>
      </c>
      <c r="J57" s="8">
        <v>386.15000000000003</v>
      </c>
      <c r="K57" s="8">
        <v>16.61</v>
      </c>
      <c r="L57" s="8">
        <v>23.248043347381099</v>
      </c>
      <c r="M57" s="7">
        <v>5.83</v>
      </c>
      <c r="N57" s="7">
        <v>0.94</v>
      </c>
      <c r="O57" s="8">
        <v>6.2021276595744688</v>
      </c>
      <c r="P57" s="7"/>
      <c r="Q57" s="8">
        <v>391.98</v>
      </c>
      <c r="R57" s="8">
        <v>17.55</v>
      </c>
      <c r="S57" s="8">
        <v>22.335042735042734</v>
      </c>
    </row>
    <row r="58" spans="1:19" x14ac:dyDescent="0.25">
      <c r="A58" s="4"/>
      <c r="B58" s="4" t="s">
        <v>46</v>
      </c>
      <c r="C58" s="7">
        <v>27</v>
      </c>
      <c r="D58" s="7">
        <v>366.48</v>
      </c>
      <c r="E58" s="7">
        <v>6.2</v>
      </c>
      <c r="F58" s="8">
        <v>59.109677419354838</v>
      </c>
      <c r="G58" s="7">
        <v>204.53</v>
      </c>
      <c r="H58" s="7">
        <v>7.4</v>
      </c>
      <c r="I58" s="8">
        <v>27.639189189189189</v>
      </c>
      <c r="J58" s="8">
        <v>571.01</v>
      </c>
      <c r="K58" s="8">
        <v>13.600000000000001</v>
      </c>
      <c r="L58" s="8">
        <v>41.986029411764704</v>
      </c>
      <c r="M58" s="7">
        <v>29.83</v>
      </c>
      <c r="N58" s="7">
        <v>2.66</v>
      </c>
      <c r="O58" s="8">
        <v>11.214285714285714</v>
      </c>
      <c r="P58" s="7"/>
      <c r="Q58" s="8">
        <v>600.84</v>
      </c>
      <c r="R58" s="8">
        <v>16.260000000000002</v>
      </c>
      <c r="S58" s="8">
        <v>36.952029520295198</v>
      </c>
    </row>
    <row r="59" spans="1:19" x14ac:dyDescent="0.25">
      <c r="A59" s="4"/>
      <c r="B59" s="4" t="s">
        <v>47</v>
      </c>
      <c r="C59" s="7">
        <v>124</v>
      </c>
      <c r="D59" s="7">
        <v>318.52999999999997</v>
      </c>
      <c r="E59" s="7">
        <v>6.64</v>
      </c>
      <c r="F59" s="8">
        <v>47.971385542168676</v>
      </c>
      <c r="G59" s="7">
        <v>556.13</v>
      </c>
      <c r="H59" s="7">
        <v>13.45</v>
      </c>
      <c r="I59" s="8">
        <v>41.347955390334576</v>
      </c>
      <c r="J59" s="8">
        <v>874.66</v>
      </c>
      <c r="K59" s="8">
        <v>20.09</v>
      </c>
      <c r="L59" s="8">
        <v>43.5370831259333</v>
      </c>
      <c r="M59" s="7">
        <v>11.5</v>
      </c>
      <c r="N59" s="7">
        <v>1.69</v>
      </c>
      <c r="O59" s="8">
        <v>6.8047337278106514</v>
      </c>
      <c r="P59" s="7"/>
      <c r="Q59" s="8">
        <v>886.16</v>
      </c>
      <c r="R59" s="8">
        <v>21.78</v>
      </c>
      <c r="S59" s="8">
        <v>40.686868686868685</v>
      </c>
    </row>
    <row r="60" spans="1:19" x14ac:dyDescent="0.25">
      <c r="A60" s="4"/>
      <c r="B60" s="4" t="s">
        <v>48</v>
      </c>
      <c r="C60" s="7">
        <v>51</v>
      </c>
      <c r="D60" s="7">
        <v>72.87</v>
      </c>
      <c r="E60" s="7">
        <v>1.78</v>
      </c>
      <c r="F60" s="8">
        <v>40.938202247191015</v>
      </c>
      <c r="G60" s="7">
        <v>701.37</v>
      </c>
      <c r="H60" s="7">
        <v>21.28</v>
      </c>
      <c r="I60" s="8">
        <v>32.959116541353382</v>
      </c>
      <c r="J60" s="8">
        <v>774.24</v>
      </c>
      <c r="K60" s="8">
        <v>23.060000000000002</v>
      </c>
      <c r="L60" s="8">
        <v>33.575021682567211</v>
      </c>
      <c r="M60" s="7">
        <v>12.5</v>
      </c>
      <c r="N60" s="7">
        <v>1.46</v>
      </c>
      <c r="O60" s="8">
        <v>8.5616438356164384</v>
      </c>
      <c r="P60" s="7"/>
      <c r="Q60" s="8">
        <v>786.74</v>
      </c>
      <c r="R60" s="8">
        <v>24.520000000000003</v>
      </c>
      <c r="S60" s="8">
        <v>32.085644371941271</v>
      </c>
    </row>
    <row r="61" spans="1:19" x14ac:dyDescent="0.25">
      <c r="A61" s="4"/>
      <c r="B61" s="4" t="s">
        <v>51</v>
      </c>
      <c r="C61" s="4">
        <v>1740</v>
      </c>
      <c r="D61" s="4">
        <v>3964.79</v>
      </c>
      <c r="E61" s="4">
        <v>131.31999999999996</v>
      </c>
      <c r="F61" s="9">
        <v>30.1918215047213</v>
      </c>
      <c r="G61" s="4">
        <v>2896.9799999999996</v>
      </c>
      <c r="H61" s="4">
        <v>106.36</v>
      </c>
      <c r="I61" s="9">
        <v>27.237495298984577</v>
      </c>
      <c r="J61" s="9">
        <v>6861.7699999999995</v>
      </c>
      <c r="K61" s="9">
        <v>237.67999999999995</v>
      </c>
      <c r="L61" s="9">
        <v>28.86978290138001</v>
      </c>
      <c r="M61" s="4">
        <v>148.44999999999999</v>
      </c>
      <c r="N61" s="4">
        <v>20.73</v>
      </c>
      <c r="O61" s="9">
        <v>7.1611191509889043</v>
      </c>
      <c r="P61" s="4"/>
      <c r="Q61" s="9">
        <v>7010.2199999999993</v>
      </c>
      <c r="R61" s="9">
        <v>258.40999999999997</v>
      </c>
      <c r="S61" s="9">
        <v>27.128284509113424</v>
      </c>
    </row>
    <row r="62" spans="1:19" x14ac:dyDescent="0.25">
      <c r="A62" s="4"/>
      <c r="B62" s="4"/>
      <c r="C62" s="4"/>
      <c r="D62" s="4"/>
      <c r="E62" s="4"/>
      <c r="F62" s="9"/>
      <c r="G62" s="4"/>
      <c r="H62" s="4"/>
      <c r="I62" s="9"/>
      <c r="J62" s="9"/>
      <c r="K62" s="9"/>
      <c r="L62" s="9"/>
      <c r="M62" s="4"/>
      <c r="N62" s="4"/>
      <c r="O62" s="9"/>
      <c r="P62" s="4"/>
      <c r="Q62" s="9"/>
      <c r="R62" s="9"/>
      <c r="S62" s="9"/>
    </row>
    <row r="63" spans="1:19" x14ac:dyDescent="0.25">
      <c r="A63" s="4" t="s">
        <v>49</v>
      </c>
      <c r="B63" s="4" t="s">
        <v>75</v>
      </c>
      <c r="C63" s="4">
        <v>8</v>
      </c>
      <c r="D63" s="7">
        <v>0</v>
      </c>
      <c r="E63" s="7">
        <v>0</v>
      </c>
      <c r="F63" s="8" t="s">
        <v>95</v>
      </c>
      <c r="G63" s="7">
        <v>2.4</v>
      </c>
      <c r="H63" s="7">
        <v>3</v>
      </c>
      <c r="I63" s="8">
        <v>0.79999999999999993</v>
      </c>
      <c r="J63" s="8">
        <v>2.4</v>
      </c>
      <c r="K63" s="8">
        <v>3</v>
      </c>
      <c r="L63" s="8">
        <v>0.79999999999999993</v>
      </c>
      <c r="M63" s="7">
        <v>0</v>
      </c>
      <c r="N63" s="7">
        <v>0</v>
      </c>
      <c r="O63" s="8" t="s">
        <v>95</v>
      </c>
      <c r="P63" s="7"/>
      <c r="Q63" s="8">
        <v>2.4</v>
      </c>
      <c r="R63" s="8">
        <v>3</v>
      </c>
      <c r="S63" s="8">
        <v>0.79999999999999993</v>
      </c>
    </row>
    <row r="64" spans="1:19" x14ac:dyDescent="0.25">
      <c r="A64" s="4"/>
      <c r="B64" s="4" t="s">
        <v>90</v>
      </c>
      <c r="C64" s="4">
        <v>12</v>
      </c>
      <c r="D64" s="7">
        <v>15.2</v>
      </c>
      <c r="E64" s="7">
        <v>1.47</v>
      </c>
      <c r="F64" s="8">
        <v>10.340136054421768</v>
      </c>
      <c r="G64" s="7">
        <v>18.53</v>
      </c>
      <c r="H64" s="7">
        <v>1.3</v>
      </c>
      <c r="I64" s="8">
        <v>14.253846153846155</v>
      </c>
      <c r="J64" s="8">
        <v>33.730000000000004</v>
      </c>
      <c r="K64" s="8">
        <v>2.77</v>
      </c>
      <c r="L64" s="8">
        <v>12.176895306859207</v>
      </c>
      <c r="M64" s="7">
        <v>0</v>
      </c>
      <c r="N64" s="7">
        <v>0</v>
      </c>
      <c r="O64" s="8" t="s">
        <v>95</v>
      </c>
      <c r="P64" s="7"/>
      <c r="Q64" s="8">
        <v>33.730000000000004</v>
      </c>
      <c r="R64" s="8">
        <v>2.77</v>
      </c>
      <c r="S64" s="8">
        <v>12.176895306859207</v>
      </c>
    </row>
    <row r="65" spans="1:19" x14ac:dyDescent="0.25">
      <c r="A65" s="7"/>
      <c r="B65" s="4" t="s">
        <v>91</v>
      </c>
      <c r="C65" s="4">
        <v>1</v>
      </c>
      <c r="D65" s="7">
        <v>1.77</v>
      </c>
      <c r="E65" s="7">
        <v>1</v>
      </c>
      <c r="F65" s="8">
        <v>1.77</v>
      </c>
      <c r="G65" s="7">
        <v>0</v>
      </c>
      <c r="H65" s="7">
        <v>0</v>
      </c>
      <c r="I65" s="8" t="s">
        <v>95</v>
      </c>
      <c r="J65" s="8">
        <v>1.77</v>
      </c>
      <c r="K65" s="8">
        <v>1</v>
      </c>
      <c r="L65" s="8">
        <v>1.77</v>
      </c>
      <c r="M65" s="7">
        <v>0</v>
      </c>
      <c r="N65" s="7">
        <v>0</v>
      </c>
      <c r="O65" s="8" t="s">
        <v>95</v>
      </c>
      <c r="P65" s="7"/>
      <c r="Q65" s="8">
        <v>1.77</v>
      </c>
      <c r="R65" s="8">
        <v>1</v>
      </c>
      <c r="S65" s="8">
        <v>1.77</v>
      </c>
    </row>
    <row r="66" spans="1:19" x14ac:dyDescent="0.25">
      <c r="A66" s="7"/>
      <c r="B66" s="4" t="s">
        <v>50</v>
      </c>
      <c r="C66" s="4">
        <v>75</v>
      </c>
      <c r="D66" s="7">
        <v>27.73</v>
      </c>
      <c r="E66" s="7">
        <v>2</v>
      </c>
      <c r="F66" s="8">
        <v>13.865</v>
      </c>
      <c r="G66" s="7">
        <v>33.869999999999997</v>
      </c>
      <c r="H66" s="7">
        <v>4.41</v>
      </c>
      <c r="I66" s="8">
        <v>7.6802721088435364</v>
      </c>
      <c r="J66" s="8">
        <v>61.599999999999994</v>
      </c>
      <c r="K66" s="8">
        <v>6.41</v>
      </c>
      <c r="L66" s="8">
        <v>9.6099843993759748</v>
      </c>
      <c r="M66" s="7">
        <v>0</v>
      </c>
      <c r="N66" s="7">
        <v>0</v>
      </c>
      <c r="O66" s="8" t="s">
        <v>95</v>
      </c>
      <c r="P66" s="7"/>
      <c r="Q66" s="8">
        <v>61.599999999999994</v>
      </c>
      <c r="R66" s="8">
        <v>6.41</v>
      </c>
      <c r="S66" s="8">
        <v>9.6099843993759748</v>
      </c>
    </row>
    <row r="67" spans="1:19" x14ac:dyDescent="0.25">
      <c r="A67" s="7"/>
      <c r="B67" s="4" t="s">
        <v>51</v>
      </c>
      <c r="C67" s="4">
        <v>2406</v>
      </c>
      <c r="D67" s="4">
        <v>44.7</v>
      </c>
      <c r="E67" s="4">
        <v>4.47</v>
      </c>
      <c r="F67" s="9">
        <v>10.000000000000002</v>
      </c>
      <c r="G67" s="4">
        <v>54.8</v>
      </c>
      <c r="H67" s="4">
        <v>8.7100000000000009</v>
      </c>
      <c r="I67" s="9">
        <v>6.2916188289322612</v>
      </c>
      <c r="J67" s="9">
        <v>99.5</v>
      </c>
      <c r="K67" s="9">
        <v>13.18</v>
      </c>
      <c r="L67" s="9">
        <v>7.5493171471927161</v>
      </c>
      <c r="M67" s="4">
        <v>0</v>
      </c>
      <c r="N67" s="4">
        <v>0</v>
      </c>
      <c r="O67" s="9" t="s">
        <v>95</v>
      </c>
      <c r="P67" s="4"/>
      <c r="Q67" s="9">
        <v>99.5</v>
      </c>
      <c r="R67" s="9">
        <v>13.18</v>
      </c>
      <c r="S67" s="9">
        <v>7.5493171471927161</v>
      </c>
    </row>
    <row r="68" spans="1:19" x14ac:dyDescent="0.25">
      <c r="A68" s="7"/>
      <c r="B68" s="7"/>
      <c r="C68" s="7"/>
      <c r="D68" s="7"/>
      <c r="E68" s="7"/>
      <c r="F68" s="7"/>
      <c r="G68" s="7"/>
      <c r="H68" s="7"/>
      <c r="I68" s="7" t="s">
        <v>95</v>
      </c>
      <c r="J68" s="7"/>
      <c r="K68" s="7"/>
      <c r="L68" s="7"/>
      <c r="M68" s="7"/>
      <c r="N68" s="7"/>
      <c r="O68" s="7" t="s">
        <v>95</v>
      </c>
      <c r="P68" s="7"/>
      <c r="Q68" s="7"/>
      <c r="R68" s="7"/>
      <c r="S68" s="7"/>
    </row>
    <row r="69" spans="1:19" x14ac:dyDescent="0.25">
      <c r="A69" s="4" t="s">
        <v>52</v>
      </c>
      <c r="B69" s="4"/>
      <c r="C69" s="4" t="e">
        <v>#REF!</v>
      </c>
      <c r="D69" s="4">
        <v>8297.130000000001</v>
      </c>
      <c r="E69" s="4">
        <v>307</v>
      </c>
      <c r="F69" s="9">
        <v>27.026482084690556</v>
      </c>
      <c r="G69" s="4">
        <v>9609.6299999999992</v>
      </c>
      <c r="H69" s="4">
        <v>413.81</v>
      </c>
      <c r="I69" s="9">
        <v>23.222324255092914</v>
      </c>
      <c r="J69" s="4">
        <v>17906.760000000002</v>
      </c>
      <c r="K69" s="4">
        <v>720.81</v>
      </c>
      <c r="L69" s="9">
        <v>24.842552128855043</v>
      </c>
      <c r="M69" s="4">
        <v>1716.56</v>
      </c>
      <c r="N69" s="4">
        <v>127.42</v>
      </c>
      <c r="O69" s="9">
        <v>13.471668497881023</v>
      </c>
      <c r="P69" s="4"/>
      <c r="Q69" s="9">
        <v>19623.320000000003</v>
      </c>
      <c r="R69" s="9">
        <v>848.2299999999999</v>
      </c>
      <c r="S69" s="9">
        <v>23.13443287787511</v>
      </c>
    </row>
  </sheetData>
  <mergeCells count="5">
    <mergeCell ref="D1:F1"/>
    <mergeCell ref="G1:I1"/>
    <mergeCell ref="J1:L1"/>
    <mergeCell ref="M1:O1"/>
    <mergeCell ref="Q1:S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9"/>
  <sheetViews>
    <sheetView workbookViewId="0"/>
  </sheetViews>
  <sheetFormatPr defaultRowHeight="15" x14ac:dyDescent="0.25"/>
  <cols>
    <col min="3" max="3" width="0" hidden="1" customWidth="1"/>
    <col min="4" max="4" width="6" bestFit="1" customWidth="1"/>
    <col min="5" max="5" width="5.28515625" bestFit="1" customWidth="1"/>
    <col min="6" max="6" width="7" bestFit="1" customWidth="1"/>
    <col min="7" max="7" width="6" bestFit="1" customWidth="1"/>
    <col min="8" max="8" width="5.28515625" bestFit="1" customWidth="1"/>
    <col min="9" max="9" width="7" bestFit="1" customWidth="1"/>
    <col min="10" max="10" width="6.7109375" bestFit="1" customWidth="1"/>
    <col min="11" max="11" width="5.28515625" bestFit="1" customWidth="1"/>
    <col min="12" max="12" width="7" bestFit="1" customWidth="1"/>
    <col min="13" max="13" width="6" bestFit="1" customWidth="1"/>
    <col min="14" max="14" width="4.5703125" bestFit="1" customWidth="1"/>
    <col min="15" max="15" width="7" bestFit="1" customWidth="1"/>
    <col min="16" max="16" width="1.85546875" customWidth="1"/>
    <col min="17" max="17" width="5.7109375" bestFit="1" customWidth="1"/>
    <col min="18" max="18" width="4.28515625" bestFit="1" customWidth="1"/>
    <col min="19" max="19" width="7" bestFit="1" customWidth="1"/>
  </cols>
  <sheetData>
    <row r="1" spans="1:19" x14ac:dyDescent="0.25">
      <c r="A1" s="2" t="s">
        <v>96</v>
      </c>
      <c r="B1" s="2"/>
      <c r="C1" s="2"/>
      <c r="D1" s="13" t="s">
        <v>53</v>
      </c>
      <c r="E1" s="13"/>
      <c r="F1" s="13"/>
      <c r="G1" s="13" t="s">
        <v>54</v>
      </c>
      <c r="H1" s="13"/>
      <c r="I1" s="13"/>
      <c r="J1" s="13" t="s">
        <v>55</v>
      </c>
      <c r="K1" s="13"/>
      <c r="L1" s="13"/>
      <c r="M1" s="13" t="s">
        <v>56</v>
      </c>
      <c r="N1" s="13"/>
      <c r="O1" s="13"/>
      <c r="P1" s="3"/>
      <c r="Q1" s="13" t="s">
        <v>57</v>
      </c>
      <c r="R1" s="13"/>
      <c r="S1" s="13"/>
    </row>
    <row r="2" spans="1:19" x14ac:dyDescent="0.25">
      <c r="A2" s="4" t="s">
        <v>61</v>
      </c>
      <c r="B2" s="4" t="s">
        <v>0</v>
      </c>
      <c r="C2" s="4" t="s">
        <v>1</v>
      </c>
      <c r="D2" s="5" t="s">
        <v>58</v>
      </c>
      <c r="E2" s="5" t="s">
        <v>59</v>
      </c>
      <c r="F2" s="6" t="s">
        <v>60</v>
      </c>
      <c r="G2" s="5" t="s">
        <v>58</v>
      </c>
      <c r="H2" s="5" t="s">
        <v>59</v>
      </c>
      <c r="I2" s="6" t="s">
        <v>60</v>
      </c>
      <c r="J2" s="5" t="s">
        <v>58</v>
      </c>
      <c r="K2" s="5" t="s">
        <v>59</v>
      </c>
      <c r="L2" s="6" t="s">
        <v>60</v>
      </c>
      <c r="M2" s="5" t="s">
        <v>58</v>
      </c>
      <c r="N2" s="5" t="s">
        <v>59</v>
      </c>
      <c r="O2" s="6" t="s">
        <v>60</v>
      </c>
      <c r="P2" s="4"/>
      <c r="Q2" s="5" t="s">
        <v>58</v>
      </c>
      <c r="R2" s="5" t="s">
        <v>59</v>
      </c>
      <c r="S2" s="6" t="s">
        <v>60</v>
      </c>
    </row>
    <row r="3" spans="1:19" x14ac:dyDescent="0.25">
      <c r="A3" s="4" t="s">
        <v>2</v>
      </c>
      <c r="B3" s="4" t="s">
        <v>81</v>
      </c>
      <c r="C3" s="7">
        <v>14</v>
      </c>
      <c r="D3" s="7">
        <v>5.6</v>
      </c>
      <c r="E3" s="7">
        <v>0.27</v>
      </c>
      <c r="F3" s="8">
        <v>20.740740740740737</v>
      </c>
      <c r="G3" s="7">
        <v>1.2</v>
      </c>
      <c r="H3" s="7">
        <v>0.27</v>
      </c>
      <c r="I3" s="8">
        <v>4.4444444444444438</v>
      </c>
      <c r="J3" s="8">
        <v>6.8</v>
      </c>
      <c r="K3" s="8">
        <v>0.54</v>
      </c>
      <c r="L3" s="8">
        <v>12.592592592592592</v>
      </c>
      <c r="M3" s="7">
        <v>0</v>
      </c>
      <c r="N3" s="7">
        <v>0</v>
      </c>
      <c r="O3" s="8" t="s">
        <v>95</v>
      </c>
      <c r="P3" s="7"/>
      <c r="Q3" s="8">
        <v>6.8</v>
      </c>
      <c r="R3" s="8">
        <v>0.54</v>
      </c>
      <c r="S3" s="8">
        <v>12.592592592592592</v>
      </c>
    </row>
    <row r="4" spans="1:19" x14ac:dyDescent="0.25">
      <c r="A4" s="4"/>
      <c r="B4" s="4" t="s">
        <v>3</v>
      </c>
      <c r="C4" s="7">
        <v>137</v>
      </c>
      <c r="D4" s="7">
        <v>207.67</v>
      </c>
      <c r="E4" s="7">
        <v>7.54</v>
      </c>
      <c r="F4" s="8">
        <v>27.542440318302386</v>
      </c>
      <c r="G4" s="7">
        <v>204.47</v>
      </c>
      <c r="H4" s="7">
        <v>13.13</v>
      </c>
      <c r="I4" s="8">
        <v>15.572734196496572</v>
      </c>
      <c r="J4" s="8">
        <v>412.14</v>
      </c>
      <c r="K4" s="8">
        <v>20.67</v>
      </c>
      <c r="L4" s="8">
        <v>19.939042089985485</v>
      </c>
      <c r="M4" s="7">
        <v>10.199999999999999</v>
      </c>
      <c r="N4" s="7">
        <v>1.53</v>
      </c>
      <c r="O4" s="8">
        <v>6.6666666666666661</v>
      </c>
      <c r="P4" s="7"/>
      <c r="Q4" s="8">
        <v>422.34</v>
      </c>
      <c r="R4" s="8">
        <v>22.200000000000003</v>
      </c>
      <c r="S4" s="8">
        <v>19.024324324324322</v>
      </c>
    </row>
    <row r="5" spans="1:19" x14ac:dyDescent="0.25">
      <c r="A5" s="4"/>
      <c r="B5" s="4" t="s">
        <v>4</v>
      </c>
      <c r="C5" s="7">
        <v>101</v>
      </c>
      <c r="D5" s="7">
        <v>431.75</v>
      </c>
      <c r="E5" s="7">
        <v>13.33</v>
      </c>
      <c r="F5" s="8">
        <v>32.389347336834206</v>
      </c>
      <c r="G5" s="7">
        <v>208.1</v>
      </c>
      <c r="H5" s="7">
        <v>8.32</v>
      </c>
      <c r="I5" s="8">
        <v>25.01201923076923</v>
      </c>
      <c r="J5" s="8">
        <v>639.85</v>
      </c>
      <c r="K5" s="8">
        <v>21.65</v>
      </c>
      <c r="L5" s="8">
        <v>29.554272517321021</v>
      </c>
      <c r="M5" s="7">
        <v>22.02</v>
      </c>
      <c r="N5" s="7">
        <v>1.54</v>
      </c>
      <c r="O5" s="8">
        <v>14.298701298701298</v>
      </c>
      <c r="P5" s="7"/>
      <c r="Q5" s="8">
        <v>661.87</v>
      </c>
      <c r="R5" s="8">
        <v>23.189999999999998</v>
      </c>
      <c r="S5" s="8">
        <v>28.541181543768868</v>
      </c>
    </row>
    <row r="6" spans="1:19" x14ac:dyDescent="0.25">
      <c r="A6" s="4"/>
      <c r="B6" s="4" t="s">
        <v>5</v>
      </c>
      <c r="C6" s="7">
        <v>250</v>
      </c>
      <c r="D6" s="7">
        <v>727.27</v>
      </c>
      <c r="E6" s="7">
        <v>32.14</v>
      </c>
      <c r="F6" s="8">
        <v>22.628189172370877</v>
      </c>
      <c r="G6" s="7">
        <v>206.87</v>
      </c>
      <c r="H6" s="7">
        <v>10.06</v>
      </c>
      <c r="I6" s="8">
        <v>20.56361829025845</v>
      </c>
      <c r="J6" s="8">
        <v>934.14</v>
      </c>
      <c r="K6" s="8">
        <v>42.2</v>
      </c>
      <c r="L6" s="8">
        <v>22.136018957345971</v>
      </c>
      <c r="M6" s="7">
        <v>16.43</v>
      </c>
      <c r="N6" s="7">
        <v>1.93</v>
      </c>
      <c r="O6" s="8">
        <v>8.5129533678756477</v>
      </c>
      <c r="P6" s="7"/>
      <c r="Q6" s="8">
        <v>950.56999999999994</v>
      </c>
      <c r="R6" s="8">
        <v>44.13</v>
      </c>
      <c r="S6" s="8">
        <v>21.540222071153408</v>
      </c>
    </row>
    <row r="7" spans="1:19" x14ac:dyDescent="0.25">
      <c r="A7" s="4"/>
      <c r="B7" s="4" t="s">
        <v>6</v>
      </c>
      <c r="C7" s="7">
        <v>25</v>
      </c>
      <c r="D7" s="7">
        <v>80</v>
      </c>
      <c r="E7" s="7">
        <v>3.3</v>
      </c>
      <c r="F7" s="8">
        <v>24.242424242424242</v>
      </c>
      <c r="G7" s="7">
        <v>127.62</v>
      </c>
      <c r="H7" s="7">
        <v>5.2</v>
      </c>
      <c r="I7" s="8">
        <v>24.542307692307691</v>
      </c>
      <c r="J7" s="8">
        <v>207.62</v>
      </c>
      <c r="K7" s="8">
        <v>8.5</v>
      </c>
      <c r="L7" s="8">
        <v>24.425882352941176</v>
      </c>
      <c r="M7" s="7">
        <v>0</v>
      </c>
      <c r="N7" s="7">
        <v>0</v>
      </c>
      <c r="O7" s="8" t="s">
        <v>95</v>
      </c>
      <c r="P7" s="7"/>
      <c r="Q7" s="8">
        <v>207.62</v>
      </c>
      <c r="R7" s="8">
        <v>8.5</v>
      </c>
      <c r="S7" s="8">
        <v>24.425882352941176</v>
      </c>
    </row>
    <row r="8" spans="1:19" x14ac:dyDescent="0.25">
      <c r="A8" s="4"/>
      <c r="B8" s="4" t="s">
        <v>7</v>
      </c>
      <c r="C8" s="7">
        <v>66</v>
      </c>
      <c r="D8" s="7">
        <v>203.53</v>
      </c>
      <c r="E8" s="7">
        <v>9.66</v>
      </c>
      <c r="F8" s="8">
        <v>21.069358178053829</v>
      </c>
      <c r="G8" s="7">
        <v>80.58</v>
      </c>
      <c r="H8" s="7">
        <v>8.3800000000000008</v>
      </c>
      <c r="I8" s="8">
        <v>9.615751789976132</v>
      </c>
      <c r="J8" s="8">
        <v>284.11</v>
      </c>
      <c r="K8" s="8">
        <v>18.04</v>
      </c>
      <c r="L8" s="8">
        <v>15.74889135254989</v>
      </c>
      <c r="M8" s="7">
        <v>8</v>
      </c>
      <c r="N8" s="7">
        <v>0.67</v>
      </c>
      <c r="O8" s="8">
        <v>11.940298507462686</v>
      </c>
      <c r="P8" s="7"/>
      <c r="Q8" s="8">
        <v>292.11</v>
      </c>
      <c r="R8" s="8">
        <v>18.71</v>
      </c>
      <c r="S8" s="8">
        <v>15.612506680919294</v>
      </c>
    </row>
    <row r="9" spans="1:19" x14ac:dyDescent="0.25">
      <c r="A9" s="4"/>
      <c r="B9" s="4" t="s">
        <v>82</v>
      </c>
      <c r="C9" s="7">
        <v>215</v>
      </c>
      <c r="D9" s="7">
        <v>113.07</v>
      </c>
      <c r="E9" s="7">
        <v>4.6500000000000004</v>
      </c>
      <c r="F9" s="8">
        <v>24.316129032258061</v>
      </c>
      <c r="G9" s="7">
        <v>73.180000000000007</v>
      </c>
      <c r="H9" s="7">
        <v>8.5</v>
      </c>
      <c r="I9" s="8">
        <v>8.6094117647058823</v>
      </c>
      <c r="J9" s="8">
        <v>186.25</v>
      </c>
      <c r="K9" s="8">
        <v>13.15</v>
      </c>
      <c r="L9" s="8">
        <v>14.163498098859316</v>
      </c>
      <c r="M9" s="7">
        <v>13.03</v>
      </c>
      <c r="N9" s="7">
        <v>2.19</v>
      </c>
      <c r="O9" s="8">
        <v>5.9497716894977168</v>
      </c>
      <c r="P9" s="7"/>
      <c r="Q9" s="8">
        <v>199.28</v>
      </c>
      <c r="R9" s="8">
        <v>15.34</v>
      </c>
      <c r="S9" s="8">
        <v>12.990873533246415</v>
      </c>
    </row>
    <row r="10" spans="1:19" x14ac:dyDescent="0.25">
      <c r="A10" s="4"/>
      <c r="B10" s="4" t="s">
        <v>8</v>
      </c>
      <c r="C10" s="7">
        <v>43</v>
      </c>
      <c r="D10" s="7">
        <v>358.67</v>
      </c>
      <c r="E10" s="7">
        <v>6.77</v>
      </c>
      <c r="F10" s="8">
        <v>52.979320531757757</v>
      </c>
      <c r="G10" s="7">
        <v>230.28</v>
      </c>
      <c r="H10" s="7">
        <v>5.83</v>
      </c>
      <c r="I10" s="8">
        <v>39.499142367066895</v>
      </c>
      <c r="J10" s="8">
        <v>588.95000000000005</v>
      </c>
      <c r="K10" s="8">
        <v>12.6</v>
      </c>
      <c r="L10" s="8">
        <v>46.742063492063494</v>
      </c>
      <c r="M10" s="7">
        <v>10.83</v>
      </c>
      <c r="N10" s="7">
        <v>1.98</v>
      </c>
      <c r="O10" s="8">
        <v>5.4696969696969697</v>
      </c>
      <c r="P10" s="7"/>
      <c r="Q10" s="8">
        <v>599.78000000000009</v>
      </c>
      <c r="R10" s="8">
        <v>14.58</v>
      </c>
      <c r="S10" s="8">
        <v>41.137174211248293</v>
      </c>
    </row>
    <row r="11" spans="1:19" x14ac:dyDescent="0.25">
      <c r="A11" s="4"/>
      <c r="B11" s="4" t="s">
        <v>83</v>
      </c>
      <c r="C11" s="7">
        <v>103</v>
      </c>
      <c r="D11" s="7">
        <v>93.27</v>
      </c>
      <c r="E11" s="7">
        <v>4.57</v>
      </c>
      <c r="F11" s="8">
        <v>20.409190371991244</v>
      </c>
      <c r="G11" s="7">
        <v>59.78</v>
      </c>
      <c r="H11" s="7">
        <v>7.01</v>
      </c>
      <c r="I11" s="8">
        <v>8.5278174037089869</v>
      </c>
      <c r="J11" s="8">
        <v>153.05000000000001</v>
      </c>
      <c r="K11" s="8">
        <v>11.58</v>
      </c>
      <c r="L11" s="8">
        <v>13.216753022452504</v>
      </c>
      <c r="M11" s="7">
        <v>0.75</v>
      </c>
      <c r="N11" s="7">
        <v>1.07</v>
      </c>
      <c r="O11" s="8">
        <v>0.7009345794392523</v>
      </c>
      <c r="P11" s="7"/>
      <c r="Q11" s="8">
        <v>153.80000000000001</v>
      </c>
      <c r="R11" s="8">
        <v>12.65</v>
      </c>
      <c r="S11" s="8">
        <v>12.15810276679842</v>
      </c>
    </row>
    <row r="12" spans="1:19" x14ac:dyDescent="0.25">
      <c r="A12" s="4"/>
      <c r="B12" s="4" t="s">
        <v>73</v>
      </c>
      <c r="C12" s="7"/>
      <c r="D12" s="7">
        <v>111.53</v>
      </c>
      <c r="E12" s="7">
        <v>4.6500000000000004</v>
      </c>
      <c r="F12" s="8">
        <v>23.984946236559139</v>
      </c>
      <c r="G12" s="7">
        <v>254.9</v>
      </c>
      <c r="H12" s="7">
        <v>13.11</v>
      </c>
      <c r="I12" s="8">
        <v>19.443173150266972</v>
      </c>
      <c r="J12" s="8">
        <v>366.43</v>
      </c>
      <c r="K12" s="8">
        <v>17.759999999999998</v>
      </c>
      <c r="L12" s="8">
        <v>20.632319819819823</v>
      </c>
      <c r="M12" s="7">
        <v>19.670000000000002</v>
      </c>
      <c r="N12" s="7">
        <v>2.92</v>
      </c>
      <c r="O12" s="8">
        <v>6.7363013698630141</v>
      </c>
      <c r="P12" s="7"/>
      <c r="Q12" s="8">
        <v>386.1</v>
      </c>
      <c r="R12" s="8">
        <v>20.68</v>
      </c>
      <c r="S12" s="8">
        <v>18.670212765957448</v>
      </c>
    </row>
    <row r="13" spans="1:19" x14ac:dyDescent="0.25">
      <c r="A13" s="4"/>
      <c r="B13" s="4" t="s">
        <v>51</v>
      </c>
      <c r="C13" s="4">
        <v>851</v>
      </c>
      <c r="D13" s="4">
        <v>2332.36</v>
      </c>
      <c r="E13" s="4">
        <v>86.88</v>
      </c>
      <c r="F13" s="9">
        <v>26.845764272559855</v>
      </c>
      <c r="G13" s="4">
        <v>1446.98</v>
      </c>
      <c r="H13" s="4">
        <v>79.81</v>
      </c>
      <c r="I13" s="9">
        <v>18.130309485026938</v>
      </c>
      <c r="J13" s="4">
        <v>3779.34</v>
      </c>
      <c r="K13" s="9">
        <v>166.69</v>
      </c>
      <c r="L13" s="9">
        <v>22.67286579878817</v>
      </c>
      <c r="M13" s="4">
        <v>100.92999999999999</v>
      </c>
      <c r="N13" s="4">
        <v>13.83</v>
      </c>
      <c r="O13" s="9">
        <v>7.2979031091829354</v>
      </c>
      <c r="P13" s="4"/>
      <c r="Q13" s="9">
        <v>3880.27</v>
      </c>
      <c r="R13" s="9">
        <v>180.52</v>
      </c>
      <c r="S13" s="9">
        <v>21.494959007312207</v>
      </c>
    </row>
    <row r="14" spans="1:19" x14ac:dyDescent="0.25">
      <c r="A14" s="4"/>
      <c r="B14" s="4"/>
      <c r="C14" s="7"/>
      <c r="D14" s="7"/>
      <c r="E14" s="7"/>
      <c r="F14" s="8"/>
      <c r="G14" s="7"/>
      <c r="H14" s="7"/>
      <c r="I14" s="8"/>
      <c r="J14" s="8"/>
      <c r="K14" s="8"/>
      <c r="L14" s="8"/>
      <c r="M14" s="7"/>
      <c r="N14" s="7"/>
      <c r="O14" s="8"/>
      <c r="P14" s="7"/>
      <c r="Q14" s="8"/>
      <c r="R14" s="8"/>
      <c r="S14" s="8"/>
    </row>
    <row r="15" spans="1:19" x14ac:dyDescent="0.25">
      <c r="A15" s="4" t="s">
        <v>9</v>
      </c>
      <c r="B15" s="4" t="s">
        <v>10</v>
      </c>
      <c r="C15" s="7">
        <v>56</v>
      </c>
      <c r="D15" s="7">
        <v>158.47</v>
      </c>
      <c r="E15" s="7">
        <v>3.43</v>
      </c>
      <c r="F15" s="8">
        <v>46.201166180758015</v>
      </c>
      <c r="G15" s="7">
        <v>331.93</v>
      </c>
      <c r="H15" s="7">
        <v>12.9</v>
      </c>
      <c r="I15" s="8">
        <v>25.731007751937984</v>
      </c>
      <c r="J15" s="8">
        <v>490.4</v>
      </c>
      <c r="K15" s="8">
        <v>16.330000000000002</v>
      </c>
      <c r="L15" s="8">
        <v>30.030618493570113</v>
      </c>
      <c r="M15" s="7">
        <v>38</v>
      </c>
      <c r="N15" s="7">
        <v>1.8</v>
      </c>
      <c r="O15" s="8">
        <v>21.111111111111111</v>
      </c>
      <c r="P15" s="7"/>
      <c r="Q15" s="8">
        <v>528.4</v>
      </c>
      <c r="R15" s="8">
        <v>18.130000000000003</v>
      </c>
      <c r="S15" s="8">
        <v>29.145063430777711</v>
      </c>
    </row>
    <row r="16" spans="1:19" x14ac:dyDescent="0.25">
      <c r="A16" s="4"/>
      <c r="B16" s="4" t="s">
        <v>84</v>
      </c>
      <c r="C16" s="7">
        <v>39</v>
      </c>
      <c r="D16" s="7">
        <v>7.47</v>
      </c>
      <c r="E16" s="7">
        <v>0.27</v>
      </c>
      <c r="F16" s="8">
        <v>27.666666666666664</v>
      </c>
      <c r="G16" s="7">
        <v>101.2</v>
      </c>
      <c r="H16" s="7">
        <v>3.08</v>
      </c>
      <c r="I16" s="8">
        <v>32.857142857142854</v>
      </c>
      <c r="J16" s="8">
        <v>108.67</v>
      </c>
      <c r="K16" s="8">
        <v>3.35</v>
      </c>
      <c r="L16" s="8">
        <v>32.438805970149254</v>
      </c>
      <c r="M16" s="7">
        <v>40.42</v>
      </c>
      <c r="N16" s="7">
        <v>2.0699999999999998</v>
      </c>
      <c r="O16" s="8">
        <v>19.526570048309182</v>
      </c>
      <c r="P16" s="7"/>
      <c r="Q16" s="8">
        <v>149.09</v>
      </c>
      <c r="R16" s="8">
        <v>5.42</v>
      </c>
      <c r="S16" s="8">
        <v>27.507380073800739</v>
      </c>
    </row>
    <row r="17" spans="1:19" x14ac:dyDescent="0.25">
      <c r="A17" s="4"/>
      <c r="B17" s="4" t="s">
        <v>11</v>
      </c>
      <c r="C17" s="7">
        <v>37</v>
      </c>
      <c r="D17" s="7">
        <v>86.47</v>
      </c>
      <c r="E17" s="7">
        <v>3.37</v>
      </c>
      <c r="F17" s="8">
        <v>25.658753709198812</v>
      </c>
      <c r="G17" s="7">
        <v>198.93</v>
      </c>
      <c r="H17" s="7">
        <v>7.78</v>
      </c>
      <c r="I17" s="8">
        <v>25.569408740359897</v>
      </c>
      <c r="J17" s="8">
        <v>285.39999999999998</v>
      </c>
      <c r="K17" s="8">
        <v>11.15</v>
      </c>
      <c r="L17" s="8">
        <v>25.59641255605381</v>
      </c>
      <c r="M17" s="7">
        <v>78.37</v>
      </c>
      <c r="N17" s="7">
        <v>2.74</v>
      </c>
      <c r="O17" s="8">
        <v>28.602189781021899</v>
      </c>
      <c r="P17" s="7"/>
      <c r="Q17" s="8">
        <v>363.77</v>
      </c>
      <c r="R17" s="8">
        <v>13.89</v>
      </c>
      <c r="S17" s="8">
        <v>26.189344852411804</v>
      </c>
    </row>
    <row r="18" spans="1:19" x14ac:dyDescent="0.25">
      <c r="A18" s="4"/>
      <c r="B18" s="4" t="s">
        <v>12</v>
      </c>
      <c r="C18" s="7">
        <v>48</v>
      </c>
      <c r="D18" s="7">
        <v>170.47</v>
      </c>
      <c r="E18" s="7">
        <v>5.77</v>
      </c>
      <c r="F18" s="8">
        <v>29.544194107452341</v>
      </c>
      <c r="G18" s="7">
        <v>237.4</v>
      </c>
      <c r="H18" s="7">
        <v>9.2899999999999991</v>
      </c>
      <c r="I18" s="8">
        <v>25.554359526372448</v>
      </c>
      <c r="J18" s="8">
        <v>407.87</v>
      </c>
      <c r="K18" s="8">
        <v>15.059999999999999</v>
      </c>
      <c r="L18" s="8">
        <v>27.08300132802125</v>
      </c>
      <c r="M18" s="7">
        <v>6</v>
      </c>
      <c r="N18" s="7">
        <v>1.03</v>
      </c>
      <c r="O18" s="8">
        <v>5.825242718446602</v>
      </c>
      <c r="P18" s="7"/>
      <c r="Q18" s="8">
        <v>413.87</v>
      </c>
      <c r="R18" s="8">
        <v>16.09</v>
      </c>
      <c r="S18" s="8">
        <v>25.722187694220011</v>
      </c>
    </row>
    <row r="19" spans="1:19" x14ac:dyDescent="0.25">
      <c r="A19" s="4"/>
      <c r="B19" s="4" t="s">
        <v>13</v>
      </c>
      <c r="C19" s="7">
        <v>29</v>
      </c>
      <c r="D19" s="7">
        <v>50.6</v>
      </c>
      <c r="E19" s="7">
        <v>1.32</v>
      </c>
      <c r="F19" s="8">
        <v>38.333333333333336</v>
      </c>
      <c r="G19" s="7">
        <v>221.2</v>
      </c>
      <c r="H19" s="7">
        <v>7.95</v>
      </c>
      <c r="I19" s="8">
        <v>27.823899371069182</v>
      </c>
      <c r="J19" s="8">
        <v>271.8</v>
      </c>
      <c r="K19" s="8">
        <v>9.27</v>
      </c>
      <c r="L19" s="8">
        <v>29.320388349514566</v>
      </c>
      <c r="M19" s="7">
        <v>4.33</v>
      </c>
      <c r="N19" s="7">
        <v>0.33</v>
      </c>
      <c r="O19" s="8">
        <v>13.121212121212121</v>
      </c>
      <c r="P19" s="7"/>
      <c r="Q19" s="8">
        <v>276.13</v>
      </c>
      <c r="R19" s="8">
        <v>9.6</v>
      </c>
      <c r="S19" s="8">
        <v>28.763541666666669</v>
      </c>
    </row>
    <row r="20" spans="1:19" x14ac:dyDescent="0.25">
      <c r="A20" s="4"/>
      <c r="B20" s="4" t="s">
        <v>14</v>
      </c>
      <c r="C20" s="7">
        <v>52</v>
      </c>
      <c r="D20" s="7">
        <v>0</v>
      </c>
      <c r="E20" s="7">
        <v>0</v>
      </c>
      <c r="F20" s="8" t="s">
        <v>95</v>
      </c>
      <c r="G20" s="7">
        <v>563.73</v>
      </c>
      <c r="H20" s="7">
        <v>18.04</v>
      </c>
      <c r="I20" s="8">
        <v>31.24889135254989</v>
      </c>
      <c r="J20" s="8">
        <v>563.73</v>
      </c>
      <c r="K20" s="8">
        <v>18.04</v>
      </c>
      <c r="L20" s="8">
        <v>31.24889135254989</v>
      </c>
      <c r="M20" s="7">
        <v>42.4</v>
      </c>
      <c r="N20" s="7">
        <v>3.07</v>
      </c>
      <c r="O20" s="8">
        <v>13.811074918566776</v>
      </c>
      <c r="P20" s="7"/>
      <c r="Q20" s="8">
        <v>606.13</v>
      </c>
      <c r="R20" s="8">
        <v>21.11</v>
      </c>
      <c r="S20" s="8">
        <v>28.712932259592609</v>
      </c>
    </row>
    <row r="21" spans="1:19" x14ac:dyDescent="0.25">
      <c r="A21" s="4"/>
      <c r="B21" s="4" t="s">
        <v>15</v>
      </c>
      <c r="C21" s="7">
        <v>22</v>
      </c>
      <c r="D21" s="7">
        <v>0</v>
      </c>
      <c r="E21" s="7">
        <v>0</v>
      </c>
      <c r="F21" s="8" t="s">
        <v>95</v>
      </c>
      <c r="G21" s="7">
        <v>187.4</v>
      </c>
      <c r="H21" s="7">
        <v>6.18</v>
      </c>
      <c r="I21" s="8">
        <v>30.323624595469258</v>
      </c>
      <c r="J21" s="8">
        <v>187.4</v>
      </c>
      <c r="K21" s="8">
        <v>6.18</v>
      </c>
      <c r="L21" s="8">
        <v>30.323624595469258</v>
      </c>
      <c r="M21" s="7">
        <v>4.33</v>
      </c>
      <c r="N21" s="7">
        <v>0.5</v>
      </c>
      <c r="O21" s="8">
        <v>8.66</v>
      </c>
      <c r="P21" s="7"/>
      <c r="Q21" s="8">
        <v>191.73000000000002</v>
      </c>
      <c r="R21" s="8">
        <v>6.68</v>
      </c>
      <c r="S21" s="8">
        <v>28.702095808383238</v>
      </c>
    </row>
    <row r="22" spans="1:19" x14ac:dyDescent="0.25">
      <c r="A22" s="4"/>
      <c r="B22" s="4" t="s">
        <v>51</v>
      </c>
      <c r="C22" s="4">
        <v>1215</v>
      </c>
      <c r="D22" s="4">
        <v>473.48</v>
      </c>
      <c r="E22" s="4">
        <v>14.16</v>
      </c>
      <c r="F22" s="9">
        <v>33.437853107344637</v>
      </c>
      <c r="G22" s="4">
        <v>1841.79</v>
      </c>
      <c r="H22" s="4">
        <v>65.22</v>
      </c>
      <c r="I22" s="9">
        <v>28.239650413983441</v>
      </c>
      <c r="J22" s="4">
        <v>2315.27</v>
      </c>
      <c r="K22" s="9">
        <v>79.38</v>
      </c>
      <c r="L22" s="9">
        <v>29.166918619299572</v>
      </c>
      <c r="M22" s="4">
        <v>213.85000000000005</v>
      </c>
      <c r="N22" s="4">
        <v>11.540000000000001</v>
      </c>
      <c r="O22" s="9">
        <v>18.531195840554595</v>
      </c>
      <c r="P22" s="4"/>
      <c r="Q22" s="9">
        <v>2529.12</v>
      </c>
      <c r="R22" s="9">
        <v>90.92</v>
      </c>
      <c r="S22" s="9">
        <v>27.81698196216454</v>
      </c>
    </row>
    <row r="23" spans="1:19" x14ac:dyDescent="0.25">
      <c r="A23" s="7"/>
      <c r="B23" s="7"/>
      <c r="C23" s="7"/>
      <c r="D23" s="7"/>
      <c r="E23" s="7"/>
      <c r="F23" s="7" t="s">
        <v>95</v>
      </c>
      <c r="G23" s="7"/>
      <c r="H23" s="7"/>
      <c r="I23" s="7" t="s">
        <v>95</v>
      </c>
      <c r="J23" s="7"/>
      <c r="K23" s="7"/>
      <c r="L23" s="7"/>
      <c r="M23" s="7"/>
      <c r="N23" s="7"/>
      <c r="O23" s="7" t="s">
        <v>95</v>
      </c>
      <c r="P23" s="7"/>
      <c r="Q23" s="7"/>
      <c r="R23" s="7"/>
      <c r="S23" s="7"/>
    </row>
    <row r="24" spans="1:19" x14ac:dyDescent="0.25">
      <c r="A24" s="4" t="s">
        <v>85</v>
      </c>
      <c r="B24" s="4" t="s">
        <v>17</v>
      </c>
      <c r="C24" s="7">
        <v>83</v>
      </c>
      <c r="D24" s="7">
        <v>14.13</v>
      </c>
      <c r="E24" s="7">
        <v>0</v>
      </c>
      <c r="F24" s="8" t="s">
        <v>95</v>
      </c>
      <c r="G24" s="7">
        <v>123.5</v>
      </c>
      <c r="H24" s="7">
        <v>5.81</v>
      </c>
      <c r="I24" s="8">
        <v>21.256454388984512</v>
      </c>
      <c r="J24" s="8">
        <v>137.63</v>
      </c>
      <c r="K24" s="8">
        <v>5.81</v>
      </c>
      <c r="L24" s="8">
        <v>23.688468158347678</v>
      </c>
      <c r="M24" s="7">
        <v>139.88</v>
      </c>
      <c r="N24" s="7">
        <v>13.49</v>
      </c>
      <c r="O24" s="8">
        <v>10.369162342475908</v>
      </c>
      <c r="P24" s="7"/>
      <c r="Q24" s="8">
        <v>277.51</v>
      </c>
      <c r="R24" s="8">
        <v>19.3</v>
      </c>
      <c r="S24" s="8">
        <v>14.378756476683936</v>
      </c>
    </row>
    <row r="25" spans="1:19" x14ac:dyDescent="0.25">
      <c r="A25" s="4"/>
      <c r="B25" s="4" t="s">
        <v>18</v>
      </c>
      <c r="C25" s="7">
        <v>81</v>
      </c>
      <c r="D25" s="7">
        <v>0</v>
      </c>
      <c r="E25" s="7">
        <v>0</v>
      </c>
      <c r="F25" s="8" t="s">
        <v>95</v>
      </c>
      <c r="G25" s="7">
        <v>206.45</v>
      </c>
      <c r="H25" s="7">
        <v>12.81</v>
      </c>
      <c r="I25" s="8">
        <v>16.116315378610459</v>
      </c>
      <c r="J25" s="8">
        <v>206.45</v>
      </c>
      <c r="K25" s="8">
        <v>12.81</v>
      </c>
      <c r="L25" s="8">
        <v>16.116315378610459</v>
      </c>
      <c r="M25" s="7">
        <v>48.08</v>
      </c>
      <c r="N25" s="7">
        <v>5.24</v>
      </c>
      <c r="O25" s="8">
        <v>9.1755725190839694</v>
      </c>
      <c r="P25" s="7"/>
      <c r="Q25" s="8">
        <v>254.52999999999997</v>
      </c>
      <c r="R25" s="8">
        <v>18.05</v>
      </c>
      <c r="S25" s="8">
        <v>14.101385041551245</v>
      </c>
    </row>
    <row r="26" spans="1:19" x14ac:dyDescent="0.25">
      <c r="A26" s="4"/>
      <c r="B26" s="4" t="s">
        <v>19</v>
      </c>
      <c r="C26" s="7">
        <v>179</v>
      </c>
      <c r="D26" s="7">
        <v>21</v>
      </c>
      <c r="E26" s="7">
        <v>0.24</v>
      </c>
      <c r="F26" s="8">
        <v>87.5</v>
      </c>
      <c r="G26" s="7">
        <v>416.52</v>
      </c>
      <c r="H26" s="7">
        <v>14.22</v>
      </c>
      <c r="I26" s="8">
        <v>29.291139240506325</v>
      </c>
      <c r="J26" s="8">
        <v>437.52</v>
      </c>
      <c r="K26" s="8">
        <v>14.46</v>
      </c>
      <c r="L26" s="8">
        <v>30.257261410788377</v>
      </c>
      <c r="M26" s="7">
        <v>265.39</v>
      </c>
      <c r="N26" s="7">
        <v>18.760000000000002</v>
      </c>
      <c r="O26" s="8">
        <v>14.146588486140724</v>
      </c>
      <c r="P26" s="7"/>
      <c r="Q26" s="8">
        <v>702.91</v>
      </c>
      <c r="R26" s="8">
        <v>33.22</v>
      </c>
      <c r="S26" s="8">
        <v>21.159241420830824</v>
      </c>
    </row>
    <row r="27" spans="1:19" x14ac:dyDescent="0.25">
      <c r="A27" s="4"/>
      <c r="B27" s="4" t="s">
        <v>51</v>
      </c>
      <c r="C27" s="4">
        <v>1401</v>
      </c>
      <c r="D27" s="4">
        <v>35.130000000000003</v>
      </c>
      <c r="E27" s="4">
        <v>0.24</v>
      </c>
      <c r="F27" s="8">
        <v>146.37500000000003</v>
      </c>
      <c r="G27" s="4">
        <v>746.47</v>
      </c>
      <c r="H27" s="4">
        <v>32.840000000000003</v>
      </c>
      <c r="I27" s="9">
        <v>22.730511571254567</v>
      </c>
      <c r="J27" s="9">
        <v>781.6</v>
      </c>
      <c r="K27" s="9">
        <v>33.080000000000005</v>
      </c>
      <c r="L27" s="9">
        <v>23.627569528415957</v>
      </c>
      <c r="M27" s="4">
        <v>453.34999999999997</v>
      </c>
      <c r="N27" s="4">
        <v>37.49</v>
      </c>
      <c r="O27" s="9">
        <v>12.092558015470791</v>
      </c>
      <c r="P27" s="4"/>
      <c r="Q27" s="9">
        <v>1234.95</v>
      </c>
      <c r="R27" s="9">
        <v>70.570000000000007</v>
      </c>
      <c r="S27" s="9">
        <v>17.499645741816636</v>
      </c>
    </row>
    <row r="28" spans="1:19" x14ac:dyDescent="0.25">
      <c r="A28" s="7"/>
      <c r="B28" s="7"/>
      <c r="C28" s="7"/>
      <c r="D28" s="7"/>
      <c r="E28" s="7"/>
      <c r="F28" s="7" t="s">
        <v>95</v>
      </c>
      <c r="G28" s="7"/>
      <c r="H28" s="7"/>
      <c r="I28" s="7" t="s">
        <v>95</v>
      </c>
      <c r="J28" s="7"/>
      <c r="K28" s="7"/>
      <c r="L28" s="7"/>
      <c r="M28" s="7"/>
      <c r="N28" s="7"/>
      <c r="O28" s="7" t="s">
        <v>95</v>
      </c>
      <c r="P28" s="7"/>
      <c r="Q28" s="7"/>
      <c r="R28" s="7"/>
      <c r="S28" s="7"/>
    </row>
    <row r="29" spans="1:19" x14ac:dyDescent="0.25">
      <c r="A29" s="4" t="s">
        <v>86</v>
      </c>
      <c r="B29" s="4" t="s">
        <v>21</v>
      </c>
      <c r="C29" s="7">
        <v>46</v>
      </c>
      <c r="D29" s="7">
        <v>51.72</v>
      </c>
      <c r="E29" s="7">
        <v>4.1100000000000003</v>
      </c>
      <c r="F29" s="8">
        <v>12.583941605839415</v>
      </c>
      <c r="G29" s="7">
        <v>140.33000000000001</v>
      </c>
      <c r="H29" s="7">
        <v>9.3000000000000007</v>
      </c>
      <c r="I29" s="8">
        <v>15.089247311827958</v>
      </c>
      <c r="J29" s="8">
        <v>192.05</v>
      </c>
      <c r="K29" s="8">
        <v>13.41</v>
      </c>
      <c r="L29" s="8">
        <v>14.321401938851604</v>
      </c>
      <c r="M29" s="7">
        <v>26.17</v>
      </c>
      <c r="N29" s="7">
        <v>1.71</v>
      </c>
      <c r="O29" s="8">
        <v>15.304093567251464</v>
      </c>
      <c r="P29" s="7"/>
      <c r="Q29" s="8">
        <v>218.22000000000003</v>
      </c>
      <c r="R29" s="8">
        <v>15.120000000000001</v>
      </c>
      <c r="S29" s="8">
        <v>14.432539682539684</v>
      </c>
    </row>
    <row r="30" spans="1:19" x14ac:dyDescent="0.25">
      <c r="A30" s="4"/>
      <c r="B30" s="4" t="s">
        <v>22</v>
      </c>
      <c r="C30" s="7">
        <v>53</v>
      </c>
      <c r="D30" s="7">
        <v>136.02000000000001</v>
      </c>
      <c r="E30" s="7">
        <v>6.24</v>
      </c>
      <c r="F30" s="8">
        <v>21.798076923076923</v>
      </c>
      <c r="G30" s="7">
        <v>108.95</v>
      </c>
      <c r="H30" s="7">
        <v>5.73</v>
      </c>
      <c r="I30" s="8">
        <v>19.01396160558464</v>
      </c>
      <c r="J30" s="8">
        <v>244.97000000000003</v>
      </c>
      <c r="K30" s="8">
        <v>11.97</v>
      </c>
      <c r="L30" s="8">
        <v>20.465329991645781</v>
      </c>
      <c r="M30" s="7">
        <v>105.1</v>
      </c>
      <c r="N30" s="7">
        <v>4.5199999999999996</v>
      </c>
      <c r="O30" s="8">
        <v>23.252212389380531</v>
      </c>
      <c r="P30" s="7"/>
      <c r="Q30" s="8">
        <v>350.07000000000005</v>
      </c>
      <c r="R30" s="8">
        <v>16.490000000000002</v>
      </c>
      <c r="S30" s="8">
        <v>21.229229836264402</v>
      </c>
    </row>
    <row r="31" spans="1:19" x14ac:dyDescent="0.25">
      <c r="A31" s="4"/>
      <c r="B31" s="4" t="s">
        <v>23</v>
      </c>
      <c r="C31" s="7">
        <v>36</v>
      </c>
      <c r="D31" s="7">
        <v>39.82</v>
      </c>
      <c r="E31" s="7">
        <v>2.4</v>
      </c>
      <c r="F31" s="8">
        <v>16.591666666666669</v>
      </c>
      <c r="G31" s="7">
        <v>201.63</v>
      </c>
      <c r="H31" s="7">
        <v>7.89</v>
      </c>
      <c r="I31" s="8">
        <v>25.555133079847909</v>
      </c>
      <c r="J31" s="8">
        <v>241.45</v>
      </c>
      <c r="K31" s="8">
        <v>10.29</v>
      </c>
      <c r="L31" s="8">
        <v>23.464528668610303</v>
      </c>
      <c r="M31" s="7">
        <v>136.08000000000001</v>
      </c>
      <c r="N31" s="7">
        <v>4.8099999999999996</v>
      </c>
      <c r="O31" s="8">
        <v>28.291060291060298</v>
      </c>
      <c r="P31" s="7"/>
      <c r="Q31" s="8">
        <v>377.53</v>
      </c>
      <c r="R31" s="8">
        <v>15.099999999999998</v>
      </c>
      <c r="S31" s="8">
        <v>25.001986754966889</v>
      </c>
    </row>
    <row r="32" spans="1:19" x14ac:dyDescent="0.25">
      <c r="A32" s="4"/>
      <c r="B32" s="4" t="s">
        <v>93</v>
      </c>
      <c r="C32" s="7">
        <v>48</v>
      </c>
      <c r="D32" s="7">
        <v>54.4</v>
      </c>
      <c r="E32" s="7">
        <v>2.82</v>
      </c>
      <c r="F32" s="8">
        <v>19.290780141843971</v>
      </c>
      <c r="G32" s="7">
        <v>48.93</v>
      </c>
      <c r="H32" s="7">
        <v>1.73</v>
      </c>
      <c r="I32" s="8">
        <v>28.283236994219653</v>
      </c>
      <c r="J32" s="8">
        <v>103.33</v>
      </c>
      <c r="K32" s="8">
        <v>4.55</v>
      </c>
      <c r="L32" s="8">
        <v>22.709890109890111</v>
      </c>
      <c r="M32" s="7">
        <v>0</v>
      </c>
      <c r="N32" s="7">
        <v>0</v>
      </c>
      <c r="O32" s="8" t="s">
        <v>95</v>
      </c>
      <c r="P32" s="7"/>
      <c r="Q32" s="8">
        <v>103.33</v>
      </c>
      <c r="R32" s="8">
        <v>4.55</v>
      </c>
      <c r="S32" s="8">
        <v>22.709890109890111</v>
      </c>
    </row>
    <row r="33" spans="1:19" x14ac:dyDescent="0.25">
      <c r="A33" s="4"/>
      <c r="B33" s="4" t="s">
        <v>24</v>
      </c>
      <c r="C33" s="7">
        <v>50</v>
      </c>
      <c r="D33" s="7">
        <v>63.57</v>
      </c>
      <c r="E33" s="7">
        <v>3.3</v>
      </c>
      <c r="F33" s="8">
        <v>19.263636363636365</v>
      </c>
      <c r="G33" s="7">
        <v>191.22</v>
      </c>
      <c r="H33" s="7">
        <v>9</v>
      </c>
      <c r="I33" s="8">
        <v>21.246666666666666</v>
      </c>
      <c r="J33" s="8">
        <v>254.79</v>
      </c>
      <c r="K33" s="8">
        <v>12.3</v>
      </c>
      <c r="L33" s="8">
        <v>20.71463414634146</v>
      </c>
      <c r="M33" s="7">
        <v>48.5</v>
      </c>
      <c r="N33" s="7">
        <v>2.78</v>
      </c>
      <c r="O33" s="8">
        <v>17.446043165467628</v>
      </c>
      <c r="P33" s="7"/>
      <c r="Q33" s="8">
        <v>303.28999999999996</v>
      </c>
      <c r="R33" s="8">
        <v>15.08</v>
      </c>
      <c r="S33" s="8">
        <v>20.112068965517238</v>
      </c>
    </row>
    <row r="34" spans="1:19" x14ac:dyDescent="0.25">
      <c r="A34" s="4"/>
      <c r="B34" s="4" t="s">
        <v>25</v>
      </c>
      <c r="C34" s="7">
        <v>53</v>
      </c>
      <c r="D34" s="7">
        <v>54.52</v>
      </c>
      <c r="E34" s="7">
        <v>2.79</v>
      </c>
      <c r="F34" s="8">
        <v>19.541218637992831</v>
      </c>
      <c r="G34" s="7">
        <v>144.97</v>
      </c>
      <c r="H34" s="7">
        <v>8.0299999999999994</v>
      </c>
      <c r="I34" s="8">
        <v>18.053549190535492</v>
      </c>
      <c r="J34" s="8">
        <v>199.49</v>
      </c>
      <c r="K34" s="8">
        <v>10.82</v>
      </c>
      <c r="L34" s="8">
        <v>18.437153419593347</v>
      </c>
      <c r="M34" s="7">
        <v>1.08</v>
      </c>
      <c r="N34" s="7">
        <v>0.53</v>
      </c>
      <c r="O34" s="8">
        <v>2.0377358490566038</v>
      </c>
      <c r="P34" s="7"/>
      <c r="Q34" s="8">
        <v>200.57000000000002</v>
      </c>
      <c r="R34" s="8">
        <v>11.35</v>
      </c>
      <c r="S34" s="8">
        <v>17.671365638766524</v>
      </c>
    </row>
    <row r="35" spans="1:19" x14ac:dyDescent="0.25">
      <c r="A35" s="4"/>
      <c r="B35" s="4" t="s">
        <v>51</v>
      </c>
      <c r="C35" s="4">
        <v>233</v>
      </c>
      <c r="D35" s="4">
        <v>400.04999999999995</v>
      </c>
      <c r="E35" s="4">
        <v>21.66</v>
      </c>
      <c r="F35" s="9">
        <v>18.469529085872573</v>
      </c>
      <c r="G35" s="4">
        <v>836.03000000000009</v>
      </c>
      <c r="H35" s="4">
        <v>41.680000000000007</v>
      </c>
      <c r="I35" s="9">
        <v>20.058301343570058</v>
      </c>
      <c r="J35" s="9">
        <v>1236.08</v>
      </c>
      <c r="K35" s="9">
        <v>63.34</v>
      </c>
      <c r="L35" s="9">
        <v>19.514998421218817</v>
      </c>
      <c r="M35" s="4">
        <v>316.93</v>
      </c>
      <c r="N35" s="4">
        <v>14.349999999999998</v>
      </c>
      <c r="O35" s="9">
        <v>22.085714285714289</v>
      </c>
      <c r="P35" s="4"/>
      <c r="Q35" s="9">
        <v>1553.01</v>
      </c>
      <c r="R35" s="9">
        <v>77.69</v>
      </c>
      <c r="S35" s="9">
        <v>19.989831381130134</v>
      </c>
    </row>
    <row r="36" spans="1:19" x14ac:dyDescent="0.25">
      <c r="A36" s="7"/>
      <c r="B36" s="7"/>
      <c r="C36" s="7"/>
      <c r="D36" s="7"/>
      <c r="E36" s="7"/>
      <c r="F36" s="7" t="s">
        <v>95</v>
      </c>
      <c r="G36" s="7"/>
      <c r="H36" s="7"/>
      <c r="I36" s="7" t="s">
        <v>95</v>
      </c>
      <c r="J36" s="7"/>
      <c r="K36" s="7"/>
      <c r="L36" s="7"/>
      <c r="M36" s="7"/>
      <c r="N36" s="7"/>
      <c r="O36" s="7" t="s">
        <v>95</v>
      </c>
      <c r="P36" s="7"/>
      <c r="Q36" s="7"/>
      <c r="R36" s="7"/>
      <c r="S36" s="7"/>
    </row>
    <row r="37" spans="1:19" x14ac:dyDescent="0.25">
      <c r="A37" s="4" t="s">
        <v>26</v>
      </c>
      <c r="B37" s="4" t="s">
        <v>27</v>
      </c>
      <c r="C37" s="7">
        <v>48</v>
      </c>
      <c r="D37" s="7">
        <v>141.19999999999999</v>
      </c>
      <c r="E37" s="7">
        <v>4.04</v>
      </c>
      <c r="F37" s="8">
        <v>34.950495049504944</v>
      </c>
      <c r="G37" s="7">
        <v>248.18</v>
      </c>
      <c r="H37" s="7">
        <v>7.56</v>
      </c>
      <c r="I37" s="8">
        <v>32.828042328042329</v>
      </c>
      <c r="J37" s="8">
        <v>389.38</v>
      </c>
      <c r="K37" s="8">
        <v>11.6</v>
      </c>
      <c r="L37" s="8">
        <v>33.567241379310346</v>
      </c>
      <c r="M37" s="7">
        <v>11.25</v>
      </c>
      <c r="N37" s="7">
        <v>0.8</v>
      </c>
      <c r="O37" s="8">
        <v>14.0625</v>
      </c>
      <c r="P37" s="7"/>
      <c r="Q37" s="8">
        <v>400.63</v>
      </c>
      <c r="R37" s="8">
        <v>12.4</v>
      </c>
      <c r="S37" s="8">
        <v>32.308870967741932</v>
      </c>
    </row>
    <row r="38" spans="1:19" x14ac:dyDescent="0.25">
      <c r="A38" s="4"/>
      <c r="B38" s="4" t="s">
        <v>28</v>
      </c>
      <c r="C38" s="7">
        <v>46</v>
      </c>
      <c r="D38" s="7">
        <v>101.13</v>
      </c>
      <c r="E38" s="7">
        <v>2.34</v>
      </c>
      <c r="F38" s="8">
        <v>43.217948717948715</v>
      </c>
      <c r="G38" s="7">
        <v>229</v>
      </c>
      <c r="H38" s="7">
        <v>6.54</v>
      </c>
      <c r="I38" s="8">
        <v>35.015290519877674</v>
      </c>
      <c r="J38" s="8">
        <v>330.13</v>
      </c>
      <c r="K38" s="8">
        <v>8.879999999999999</v>
      </c>
      <c r="L38" s="8">
        <v>37.176801801801808</v>
      </c>
      <c r="M38" s="7">
        <v>29.22</v>
      </c>
      <c r="N38" s="7">
        <v>3.37</v>
      </c>
      <c r="O38" s="8">
        <v>8.670623145400592</v>
      </c>
      <c r="P38" s="7"/>
      <c r="Q38" s="8">
        <v>359.35</v>
      </c>
      <c r="R38" s="8">
        <v>12.25</v>
      </c>
      <c r="S38" s="8">
        <v>29.334693877551022</v>
      </c>
    </row>
    <row r="39" spans="1:19" x14ac:dyDescent="0.25">
      <c r="A39" s="4"/>
      <c r="B39" s="4" t="s">
        <v>29</v>
      </c>
      <c r="C39" s="7">
        <v>45</v>
      </c>
      <c r="D39" s="7">
        <v>83.47</v>
      </c>
      <c r="E39" s="7">
        <v>2.7</v>
      </c>
      <c r="F39" s="8">
        <v>30.914814814814811</v>
      </c>
      <c r="G39" s="7">
        <v>161.87</v>
      </c>
      <c r="H39" s="7">
        <v>6.4</v>
      </c>
      <c r="I39" s="8">
        <v>25.292187500000001</v>
      </c>
      <c r="J39" s="8">
        <v>245.34</v>
      </c>
      <c r="K39" s="8">
        <v>9.1000000000000014</v>
      </c>
      <c r="L39" s="8">
        <v>26.960439560439557</v>
      </c>
      <c r="M39" s="7">
        <v>22.33</v>
      </c>
      <c r="N39" s="7">
        <v>1.9</v>
      </c>
      <c r="O39" s="8">
        <v>11.752631578947367</v>
      </c>
      <c r="P39" s="7"/>
      <c r="Q39" s="8">
        <v>267.67</v>
      </c>
      <c r="R39" s="8">
        <v>11.000000000000002</v>
      </c>
      <c r="S39" s="8">
        <v>24.333636363636362</v>
      </c>
    </row>
    <row r="40" spans="1:19" x14ac:dyDescent="0.25">
      <c r="A40" s="4"/>
      <c r="B40" s="4" t="s">
        <v>87</v>
      </c>
      <c r="C40" s="7">
        <v>41</v>
      </c>
      <c r="D40" s="7">
        <v>10.4</v>
      </c>
      <c r="E40" s="7">
        <v>1.87</v>
      </c>
      <c r="F40" s="8">
        <v>5.5614973262032086</v>
      </c>
      <c r="G40" s="7">
        <v>28.93</v>
      </c>
      <c r="H40" s="7">
        <v>3.36</v>
      </c>
      <c r="I40" s="8">
        <v>8.6101190476190474</v>
      </c>
      <c r="J40" s="8">
        <v>39.33</v>
      </c>
      <c r="K40" s="8">
        <v>5.23</v>
      </c>
      <c r="L40" s="8">
        <v>7.520076481835563</v>
      </c>
      <c r="M40" s="7">
        <v>0</v>
      </c>
      <c r="N40" s="7">
        <v>0</v>
      </c>
      <c r="O40" s="8" t="s">
        <v>95</v>
      </c>
      <c r="P40" s="7"/>
      <c r="Q40" s="8">
        <v>39.33</v>
      </c>
      <c r="R40" s="8">
        <v>5.23</v>
      </c>
      <c r="S40" s="8">
        <v>7.520076481835563</v>
      </c>
    </row>
    <row r="41" spans="1:19" x14ac:dyDescent="0.25">
      <c r="A41" s="4"/>
      <c r="B41" s="4" t="s">
        <v>88</v>
      </c>
      <c r="C41" s="7">
        <v>141</v>
      </c>
      <c r="D41" s="7">
        <v>245.25</v>
      </c>
      <c r="E41" s="7">
        <v>8.6999999999999993</v>
      </c>
      <c r="F41" s="8">
        <v>28.189655172413797</v>
      </c>
      <c r="G41" s="7">
        <v>566.4</v>
      </c>
      <c r="H41" s="7">
        <v>21.75</v>
      </c>
      <c r="I41" s="8">
        <v>26.041379310344826</v>
      </c>
      <c r="J41" s="8">
        <v>811.65</v>
      </c>
      <c r="K41" s="8">
        <v>30.45</v>
      </c>
      <c r="L41" s="8">
        <v>26.655172413793103</v>
      </c>
      <c r="M41" s="7">
        <v>22.33</v>
      </c>
      <c r="N41" s="7">
        <v>2.52</v>
      </c>
      <c r="O41" s="8">
        <v>8.8611111111111107</v>
      </c>
      <c r="P41" s="7"/>
      <c r="Q41" s="8">
        <v>833.98</v>
      </c>
      <c r="R41" s="8">
        <v>32.97</v>
      </c>
      <c r="S41" s="8">
        <v>25.295116772823782</v>
      </c>
    </row>
    <row r="42" spans="1:19" x14ac:dyDescent="0.25">
      <c r="A42" s="4"/>
      <c r="B42" s="4" t="s">
        <v>31</v>
      </c>
      <c r="C42" s="7">
        <v>52</v>
      </c>
      <c r="D42" s="7">
        <v>28.8</v>
      </c>
      <c r="E42" s="7">
        <v>3.85</v>
      </c>
      <c r="F42" s="8">
        <v>7.4805194805194803</v>
      </c>
      <c r="G42" s="7">
        <v>154.5</v>
      </c>
      <c r="H42" s="7">
        <v>9.8000000000000007</v>
      </c>
      <c r="I42" s="8">
        <v>15.765306122448978</v>
      </c>
      <c r="J42" s="8">
        <v>183.3</v>
      </c>
      <c r="K42" s="8">
        <v>13.65</v>
      </c>
      <c r="L42" s="8">
        <v>13.428571428571429</v>
      </c>
      <c r="M42" s="7">
        <v>88.12</v>
      </c>
      <c r="N42" s="7">
        <v>8.3699999999999992</v>
      </c>
      <c r="O42" s="8">
        <v>10.528076463560335</v>
      </c>
      <c r="P42" s="7"/>
      <c r="Q42" s="8">
        <v>271.42</v>
      </c>
      <c r="R42" s="8">
        <v>22.02</v>
      </c>
      <c r="S42" s="8">
        <v>12.326067211625796</v>
      </c>
    </row>
    <row r="43" spans="1:19" x14ac:dyDescent="0.25">
      <c r="A43" s="4"/>
      <c r="B43" s="4" t="s">
        <v>74</v>
      </c>
      <c r="C43" s="7">
        <v>101</v>
      </c>
      <c r="D43" s="7">
        <v>30.05</v>
      </c>
      <c r="E43" s="7">
        <v>0.73</v>
      </c>
      <c r="F43" s="8">
        <v>41.164383561643838</v>
      </c>
      <c r="G43" s="7">
        <v>304.18</v>
      </c>
      <c r="H43" s="7">
        <v>7.89</v>
      </c>
      <c r="I43" s="8">
        <v>38.552598225602033</v>
      </c>
      <c r="J43" s="8">
        <v>334.23</v>
      </c>
      <c r="K43" s="8">
        <v>8.6199999999999992</v>
      </c>
      <c r="L43" s="8">
        <v>38.773781902552209</v>
      </c>
      <c r="M43" s="7">
        <v>0</v>
      </c>
      <c r="N43" s="7">
        <v>0</v>
      </c>
      <c r="O43" s="8" t="s">
        <v>95</v>
      </c>
      <c r="P43" s="7"/>
      <c r="Q43" s="8">
        <v>334.23</v>
      </c>
      <c r="R43" s="8">
        <v>8.6199999999999992</v>
      </c>
      <c r="S43" s="8">
        <v>38.773781902552209</v>
      </c>
    </row>
    <row r="44" spans="1:19" x14ac:dyDescent="0.25">
      <c r="A44" s="4"/>
      <c r="B44" s="4" t="s">
        <v>32</v>
      </c>
      <c r="C44" s="7">
        <v>21</v>
      </c>
      <c r="D44" s="7">
        <v>0</v>
      </c>
      <c r="E44" s="7">
        <v>0</v>
      </c>
      <c r="F44" s="8" t="s">
        <v>95</v>
      </c>
      <c r="G44" s="7">
        <v>331.07</v>
      </c>
      <c r="H44" s="7">
        <v>14.24</v>
      </c>
      <c r="I44" s="8">
        <v>23.249297752808989</v>
      </c>
      <c r="J44" s="8">
        <v>331.07</v>
      </c>
      <c r="K44" s="8">
        <v>14.24</v>
      </c>
      <c r="L44" s="8">
        <v>23.249297752808989</v>
      </c>
      <c r="M44" s="7">
        <v>235.17</v>
      </c>
      <c r="N44" s="7">
        <v>15.78</v>
      </c>
      <c r="O44" s="8">
        <v>14.903041825095057</v>
      </c>
      <c r="P44" s="7"/>
      <c r="Q44" s="8">
        <v>566.24</v>
      </c>
      <c r="R44" s="8">
        <v>30.02</v>
      </c>
      <c r="S44" s="8">
        <v>18.862091938707529</v>
      </c>
    </row>
    <row r="45" spans="1:19" x14ac:dyDescent="0.25">
      <c r="A45" s="4"/>
      <c r="B45" s="4" t="s">
        <v>51</v>
      </c>
      <c r="C45" s="4">
        <v>781</v>
      </c>
      <c r="D45" s="4">
        <v>640.29999999999984</v>
      </c>
      <c r="E45" s="4">
        <v>24.23</v>
      </c>
      <c r="F45" s="9">
        <v>26.42591828312009</v>
      </c>
      <c r="G45" s="4">
        <v>2024.1299999999999</v>
      </c>
      <c r="H45" s="4">
        <v>77.539999999999992</v>
      </c>
      <c r="I45" s="9">
        <v>26.104333247356205</v>
      </c>
      <c r="J45" s="9">
        <v>2664.43</v>
      </c>
      <c r="K45" s="9">
        <v>101.77</v>
      </c>
      <c r="L45" s="9">
        <v>26.180898103566864</v>
      </c>
      <c r="M45" s="4">
        <v>408.41999999999996</v>
      </c>
      <c r="N45" s="4">
        <v>32.74</v>
      </c>
      <c r="O45" s="9">
        <v>12.474648747709223</v>
      </c>
      <c r="P45" s="4"/>
      <c r="Q45" s="9">
        <v>3072.85</v>
      </c>
      <c r="R45" s="9">
        <v>134.51</v>
      </c>
      <c r="S45" s="9">
        <v>22.844769905583227</v>
      </c>
    </row>
    <row r="46" spans="1:19" x14ac:dyDescent="0.25">
      <c r="A46" s="4"/>
      <c r="B46" s="4"/>
      <c r="C46" s="7"/>
      <c r="D46" s="7"/>
      <c r="E46" s="7"/>
      <c r="F46" s="8" t="s">
        <v>95</v>
      </c>
      <c r="G46" s="7"/>
      <c r="H46" s="7"/>
      <c r="I46" s="8" t="s">
        <v>95</v>
      </c>
      <c r="J46" s="8"/>
      <c r="K46" s="8"/>
      <c r="L46" s="8"/>
      <c r="M46" s="7"/>
      <c r="N46" s="7"/>
      <c r="O46" s="8" t="s">
        <v>95</v>
      </c>
      <c r="P46" s="7"/>
      <c r="Q46" s="8"/>
      <c r="R46" s="8"/>
      <c r="S46" s="8"/>
    </row>
    <row r="47" spans="1:19" x14ac:dyDescent="0.25">
      <c r="A47" s="4" t="s">
        <v>33</v>
      </c>
      <c r="B47" s="4" t="s">
        <v>34</v>
      </c>
      <c r="C47" s="7">
        <v>63</v>
      </c>
      <c r="D47" s="7">
        <v>121.13</v>
      </c>
      <c r="E47" s="7">
        <v>3.72</v>
      </c>
      <c r="F47" s="8">
        <v>32.561827956989248</v>
      </c>
      <c r="G47" s="7">
        <v>343.32</v>
      </c>
      <c r="H47" s="7">
        <v>8.56</v>
      </c>
      <c r="I47" s="8">
        <v>40.107476635514018</v>
      </c>
      <c r="J47" s="8">
        <v>464.45</v>
      </c>
      <c r="K47" s="8">
        <v>12.280000000000001</v>
      </c>
      <c r="L47" s="8">
        <v>37.821661237785008</v>
      </c>
      <c r="M47" s="7">
        <v>15.12</v>
      </c>
      <c r="N47" s="7">
        <v>1.87</v>
      </c>
      <c r="O47" s="8">
        <v>8.0855614973262018</v>
      </c>
      <c r="P47" s="7"/>
      <c r="Q47" s="8">
        <v>479.57</v>
      </c>
      <c r="R47" s="8">
        <v>14.150000000000002</v>
      </c>
      <c r="S47" s="8">
        <v>33.891872791519432</v>
      </c>
    </row>
    <row r="48" spans="1:19" x14ac:dyDescent="0.25">
      <c r="A48" s="4"/>
      <c r="B48" s="4" t="s">
        <v>35</v>
      </c>
      <c r="C48" s="7">
        <v>182</v>
      </c>
      <c r="D48" s="7">
        <v>463.8</v>
      </c>
      <c r="E48" s="7">
        <v>15.75</v>
      </c>
      <c r="F48" s="8">
        <v>29.44761904761905</v>
      </c>
      <c r="G48" s="7">
        <v>243.42</v>
      </c>
      <c r="H48" s="7">
        <v>12.28</v>
      </c>
      <c r="I48" s="8">
        <v>19.822475570032573</v>
      </c>
      <c r="J48" s="8">
        <v>707.22</v>
      </c>
      <c r="K48" s="8">
        <v>28.03</v>
      </c>
      <c r="L48" s="8">
        <v>25.23082411701748</v>
      </c>
      <c r="M48" s="7">
        <v>7.9</v>
      </c>
      <c r="N48" s="7">
        <v>3.72</v>
      </c>
      <c r="O48" s="8">
        <v>2.1236559139784945</v>
      </c>
      <c r="P48" s="7"/>
      <c r="Q48" s="8">
        <v>715.12</v>
      </c>
      <c r="R48" s="8">
        <v>31.75</v>
      </c>
      <c r="S48" s="8">
        <v>22.523464566929135</v>
      </c>
    </row>
    <row r="49" spans="1:19" x14ac:dyDescent="0.25">
      <c r="A49" s="4"/>
      <c r="B49" s="4" t="s">
        <v>36</v>
      </c>
      <c r="C49" s="7">
        <v>68</v>
      </c>
      <c r="D49" s="7">
        <v>211.85</v>
      </c>
      <c r="E49" s="7">
        <v>12.49</v>
      </c>
      <c r="F49" s="8">
        <v>16.961569255404324</v>
      </c>
      <c r="G49" s="7">
        <v>93.32</v>
      </c>
      <c r="H49" s="7">
        <v>7.12</v>
      </c>
      <c r="I49" s="8">
        <v>13.106741573033707</v>
      </c>
      <c r="J49" s="8">
        <v>305.16999999999996</v>
      </c>
      <c r="K49" s="8">
        <v>19.61</v>
      </c>
      <c r="L49" s="8">
        <v>15.561958184599693</v>
      </c>
      <c r="M49" s="7">
        <v>8.1</v>
      </c>
      <c r="N49" s="7">
        <v>1.94</v>
      </c>
      <c r="O49" s="8">
        <v>4.1752577319587632</v>
      </c>
      <c r="P49" s="7"/>
      <c r="Q49" s="8">
        <v>313.27</v>
      </c>
      <c r="R49" s="8">
        <v>21.55</v>
      </c>
      <c r="S49" s="8">
        <v>14.536890951276101</v>
      </c>
    </row>
    <row r="50" spans="1:19" x14ac:dyDescent="0.25">
      <c r="A50" s="4"/>
      <c r="B50" s="4" t="s">
        <v>37</v>
      </c>
      <c r="C50" s="7">
        <v>44</v>
      </c>
      <c r="D50" s="7">
        <v>213.6</v>
      </c>
      <c r="E50" s="7">
        <v>5.53</v>
      </c>
      <c r="F50" s="8">
        <v>38.625678119349004</v>
      </c>
      <c r="G50" s="7">
        <v>124.27</v>
      </c>
      <c r="H50" s="7">
        <v>5.04</v>
      </c>
      <c r="I50" s="8">
        <v>24.656746031746032</v>
      </c>
      <c r="J50" s="8">
        <v>337.87</v>
      </c>
      <c r="K50" s="8">
        <v>10.57</v>
      </c>
      <c r="L50" s="8">
        <v>31.964995269631032</v>
      </c>
      <c r="M50" s="7">
        <v>3.75</v>
      </c>
      <c r="N50" s="7">
        <v>1.27</v>
      </c>
      <c r="O50" s="8">
        <v>2.9527559055118111</v>
      </c>
      <c r="P50" s="7"/>
      <c r="Q50" s="8">
        <v>341.62</v>
      </c>
      <c r="R50" s="8">
        <v>11.84</v>
      </c>
      <c r="S50" s="8">
        <v>28.85304054054054</v>
      </c>
    </row>
    <row r="51" spans="1:19" x14ac:dyDescent="0.25">
      <c r="A51" s="4"/>
      <c r="B51" s="4" t="s">
        <v>92</v>
      </c>
      <c r="C51" s="7">
        <v>28</v>
      </c>
      <c r="D51" s="7">
        <v>342.67</v>
      </c>
      <c r="E51" s="7">
        <v>8.42</v>
      </c>
      <c r="F51" s="8">
        <v>40.697149643705465</v>
      </c>
      <c r="G51" s="7">
        <v>104.95</v>
      </c>
      <c r="H51" s="7">
        <v>5.72</v>
      </c>
      <c r="I51" s="8">
        <v>18.3479020979021</v>
      </c>
      <c r="J51" s="8">
        <v>447.62</v>
      </c>
      <c r="K51" s="8">
        <v>14.14</v>
      </c>
      <c r="L51" s="8">
        <v>31.656294200848656</v>
      </c>
      <c r="M51" s="7">
        <v>15.23</v>
      </c>
      <c r="N51" s="7">
        <v>2.61</v>
      </c>
      <c r="O51" s="8">
        <v>5.8352490421455947</v>
      </c>
      <c r="P51" s="7"/>
      <c r="Q51" s="8">
        <v>462.85</v>
      </c>
      <c r="R51" s="8">
        <v>16.75</v>
      </c>
      <c r="S51" s="8">
        <v>27.632835820895522</v>
      </c>
    </row>
    <row r="52" spans="1:19" x14ac:dyDescent="0.25">
      <c r="A52" s="4"/>
      <c r="B52" s="4" t="s">
        <v>40</v>
      </c>
      <c r="C52" s="7">
        <v>45</v>
      </c>
      <c r="D52" s="7">
        <v>375.2</v>
      </c>
      <c r="E52" s="7">
        <v>7.64</v>
      </c>
      <c r="F52" s="8">
        <v>49.109947643979055</v>
      </c>
      <c r="G52" s="7">
        <v>252.47</v>
      </c>
      <c r="H52" s="7">
        <v>9.0399999999999991</v>
      </c>
      <c r="I52" s="8">
        <v>27.928097345132745</v>
      </c>
      <c r="J52" s="8">
        <v>627.66999999999996</v>
      </c>
      <c r="K52" s="8">
        <v>16.68</v>
      </c>
      <c r="L52" s="8">
        <v>37.630095923261386</v>
      </c>
      <c r="M52" s="7">
        <v>19.600000000000001</v>
      </c>
      <c r="N52" s="7">
        <v>1.81</v>
      </c>
      <c r="O52" s="8">
        <v>10.828729281767956</v>
      </c>
      <c r="P52" s="7"/>
      <c r="Q52" s="8">
        <v>647.27</v>
      </c>
      <c r="R52" s="8">
        <v>18.489999999999998</v>
      </c>
      <c r="S52" s="8">
        <v>35.006489994591675</v>
      </c>
    </row>
    <row r="53" spans="1:19" x14ac:dyDescent="0.25">
      <c r="A53" s="4"/>
      <c r="B53" s="4" t="s">
        <v>41</v>
      </c>
      <c r="C53" s="7">
        <v>65</v>
      </c>
      <c r="D53" s="7">
        <v>20.53</v>
      </c>
      <c r="E53" s="7">
        <v>0.6</v>
      </c>
      <c r="F53" s="8">
        <v>34.216666666666669</v>
      </c>
      <c r="G53" s="7">
        <v>45.2</v>
      </c>
      <c r="H53" s="7">
        <v>2.08</v>
      </c>
      <c r="I53" s="8">
        <v>21.73076923076923</v>
      </c>
      <c r="J53" s="8">
        <v>65.73</v>
      </c>
      <c r="K53" s="8">
        <v>2.68</v>
      </c>
      <c r="L53" s="8">
        <v>24.526119402985074</v>
      </c>
      <c r="M53" s="7">
        <v>3.53</v>
      </c>
      <c r="N53" s="7">
        <v>1.1200000000000001</v>
      </c>
      <c r="O53" s="8">
        <v>3.151785714285714</v>
      </c>
      <c r="P53" s="7"/>
      <c r="Q53" s="8">
        <v>69.260000000000005</v>
      </c>
      <c r="R53" s="8">
        <v>3.8000000000000003</v>
      </c>
      <c r="S53" s="8">
        <v>18.226315789473684</v>
      </c>
    </row>
    <row r="54" spans="1:19" x14ac:dyDescent="0.25">
      <c r="A54" s="4"/>
      <c r="B54" s="4" t="s">
        <v>42</v>
      </c>
      <c r="C54" s="7">
        <v>19</v>
      </c>
      <c r="D54" s="7">
        <v>934.73</v>
      </c>
      <c r="E54" s="7">
        <v>37.75</v>
      </c>
      <c r="F54" s="8">
        <v>24.761059602649006</v>
      </c>
      <c r="G54" s="7">
        <v>102.52</v>
      </c>
      <c r="H54" s="7">
        <v>5.58</v>
      </c>
      <c r="I54" s="8">
        <v>18.372759856630822</v>
      </c>
      <c r="J54" s="8">
        <v>1037.25</v>
      </c>
      <c r="K54" s="8">
        <v>43.33</v>
      </c>
      <c r="L54" s="8">
        <v>23.938379875375031</v>
      </c>
      <c r="M54" s="7">
        <v>14.95</v>
      </c>
      <c r="N54" s="7">
        <v>1.99</v>
      </c>
      <c r="O54" s="8">
        <v>7.5125628140703515</v>
      </c>
      <c r="P54" s="7"/>
      <c r="Q54" s="8">
        <v>1052.2</v>
      </c>
      <c r="R54" s="8">
        <v>45.32</v>
      </c>
      <c r="S54" s="8">
        <v>23.217122683142101</v>
      </c>
    </row>
    <row r="55" spans="1:19" x14ac:dyDescent="0.25">
      <c r="A55" s="4"/>
      <c r="B55" s="4" t="s">
        <v>89</v>
      </c>
      <c r="C55" s="7">
        <v>204</v>
      </c>
      <c r="D55" s="7">
        <v>13.47</v>
      </c>
      <c r="E55" s="7">
        <v>0.6</v>
      </c>
      <c r="F55" s="8">
        <v>22.450000000000003</v>
      </c>
      <c r="G55" s="7">
        <v>0</v>
      </c>
      <c r="H55" s="7">
        <v>0</v>
      </c>
      <c r="I55" s="8" t="s">
        <v>95</v>
      </c>
      <c r="J55" s="8">
        <v>13.47</v>
      </c>
      <c r="K55" s="8">
        <v>0.6</v>
      </c>
      <c r="L55" s="8">
        <v>22.450000000000003</v>
      </c>
      <c r="M55" s="7">
        <v>0</v>
      </c>
      <c r="N55" s="7">
        <v>0</v>
      </c>
      <c r="O55" s="8" t="s">
        <v>95</v>
      </c>
      <c r="P55" s="7"/>
      <c r="Q55" s="8">
        <v>13.47</v>
      </c>
      <c r="R55" s="8">
        <v>0.6</v>
      </c>
      <c r="S55" s="8">
        <v>22.450000000000003</v>
      </c>
    </row>
    <row r="56" spans="1:19" x14ac:dyDescent="0.25">
      <c r="A56" s="4"/>
      <c r="B56" s="4" t="s">
        <v>44</v>
      </c>
      <c r="C56" s="7">
        <v>4</v>
      </c>
      <c r="D56" s="7">
        <v>58.67</v>
      </c>
      <c r="E56" s="7">
        <v>2.2200000000000002</v>
      </c>
      <c r="F56" s="8">
        <v>26.427927927927925</v>
      </c>
      <c r="G56" s="7">
        <v>168.67</v>
      </c>
      <c r="H56" s="7">
        <v>4.8600000000000003</v>
      </c>
      <c r="I56" s="8">
        <v>34.705761316872426</v>
      </c>
      <c r="J56" s="8">
        <v>227.33999999999997</v>
      </c>
      <c r="K56" s="8">
        <v>7.08</v>
      </c>
      <c r="L56" s="8">
        <v>32.110169491525419</v>
      </c>
      <c r="M56" s="7">
        <v>0</v>
      </c>
      <c r="N56" s="7">
        <v>0</v>
      </c>
      <c r="O56" s="8" t="s">
        <v>95</v>
      </c>
      <c r="P56" s="7"/>
      <c r="Q56" s="8">
        <v>227.33999999999997</v>
      </c>
      <c r="R56" s="8">
        <v>7.08</v>
      </c>
      <c r="S56" s="8">
        <v>32.110169491525419</v>
      </c>
    </row>
    <row r="57" spans="1:19" x14ac:dyDescent="0.25">
      <c r="A57" s="4"/>
      <c r="B57" s="4" t="s">
        <v>45</v>
      </c>
      <c r="C57" s="7">
        <v>35</v>
      </c>
      <c r="D57" s="7">
        <v>361.17</v>
      </c>
      <c r="E57" s="7">
        <v>16.13</v>
      </c>
      <c r="F57" s="8">
        <v>22.391196528208312</v>
      </c>
      <c r="G57" s="7">
        <v>23.55</v>
      </c>
      <c r="H57" s="7">
        <v>1.68</v>
      </c>
      <c r="I57" s="8">
        <v>14.017857142857144</v>
      </c>
      <c r="J57" s="8">
        <v>384.72</v>
      </c>
      <c r="K57" s="8">
        <v>17.809999999999999</v>
      </c>
      <c r="L57" s="8">
        <v>21.601347557551939</v>
      </c>
      <c r="M57" s="7">
        <v>5.75</v>
      </c>
      <c r="N57" s="7">
        <v>0.91</v>
      </c>
      <c r="O57" s="8">
        <v>6.3186813186813184</v>
      </c>
      <c r="P57" s="7"/>
      <c r="Q57" s="8">
        <v>390.47</v>
      </c>
      <c r="R57" s="8">
        <v>18.72</v>
      </c>
      <c r="S57" s="8">
        <v>20.858440170940174</v>
      </c>
    </row>
    <row r="58" spans="1:19" x14ac:dyDescent="0.25">
      <c r="A58" s="4"/>
      <c r="B58" s="4" t="s">
        <v>46</v>
      </c>
      <c r="C58" s="7">
        <v>27</v>
      </c>
      <c r="D58" s="7">
        <v>267.27</v>
      </c>
      <c r="E58" s="7">
        <v>4.3</v>
      </c>
      <c r="F58" s="8">
        <v>62.155813953488369</v>
      </c>
      <c r="G58" s="7">
        <v>193.4</v>
      </c>
      <c r="H58" s="7">
        <v>8.41</v>
      </c>
      <c r="I58" s="8">
        <v>22.996432818073721</v>
      </c>
      <c r="J58" s="8">
        <v>460.66999999999996</v>
      </c>
      <c r="K58" s="8">
        <v>12.71</v>
      </c>
      <c r="L58" s="8">
        <v>36.244689221085757</v>
      </c>
      <c r="M58" s="7">
        <v>30.52</v>
      </c>
      <c r="N58" s="7">
        <v>4.8600000000000003</v>
      </c>
      <c r="O58" s="8">
        <v>6.2798353909465012</v>
      </c>
      <c r="P58" s="7"/>
      <c r="Q58" s="8">
        <v>491.18999999999994</v>
      </c>
      <c r="R58" s="8">
        <v>17.57</v>
      </c>
      <c r="S58" s="8">
        <v>27.956175298804776</v>
      </c>
    </row>
    <row r="59" spans="1:19" x14ac:dyDescent="0.25">
      <c r="A59" s="4"/>
      <c r="B59" s="4" t="s">
        <v>47</v>
      </c>
      <c r="C59" s="7">
        <v>124</v>
      </c>
      <c r="D59" s="7">
        <v>296.8</v>
      </c>
      <c r="E59" s="7">
        <v>4.66</v>
      </c>
      <c r="F59" s="8">
        <v>63.690987124463518</v>
      </c>
      <c r="G59" s="7">
        <v>535.92999999999995</v>
      </c>
      <c r="H59" s="7">
        <v>14.03</v>
      </c>
      <c r="I59" s="8">
        <v>38.198859586600143</v>
      </c>
      <c r="J59" s="8">
        <v>832.73</v>
      </c>
      <c r="K59" s="8">
        <v>18.689999999999998</v>
      </c>
      <c r="L59" s="8">
        <v>44.554842161583743</v>
      </c>
      <c r="M59" s="7">
        <v>10.92</v>
      </c>
      <c r="N59" s="7">
        <v>1.94</v>
      </c>
      <c r="O59" s="8">
        <v>5.6288659793814437</v>
      </c>
      <c r="P59" s="7"/>
      <c r="Q59" s="8">
        <v>843.65</v>
      </c>
      <c r="R59" s="8">
        <v>20.63</v>
      </c>
      <c r="S59" s="8">
        <v>40.894328647600581</v>
      </c>
    </row>
    <row r="60" spans="1:19" x14ac:dyDescent="0.25">
      <c r="A60" s="4"/>
      <c r="B60" s="4" t="s">
        <v>48</v>
      </c>
      <c r="C60" s="7">
        <v>51</v>
      </c>
      <c r="D60" s="7">
        <v>86.4</v>
      </c>
      <c r="E60" s="7">
        <v>2.29</v>
      </c>
      <c r="F60" s="8">
        <v>37.7292576419214</v>
      </c>
      <c r="G60" s="7">
        <v>712.47</v>
      </c>
      <c r="H60" s="7">
        <v>20.25</v>
      </c>
      <c r="I60" s="8">
        <v>35.183703703703706</v>
      </c>
      <c r="J60" s="8">
        <v>798.87</v>
      </c>
      <c r="K60" s="8">
        <v>22.54</v>
      </c>
      <c r="L60" s="8">
        <v>35.442324755989354</v>
      </c>
      <c r="M60" s="7">
        <v>19.170000000000002</v>
      </c>
      <c r="N60" s="7">
        <v>2.21</v>
      </c>
      <c r="O60" s="8">
        <v>8.6742081447963812</v>
      </c>
      <c r="P60" s="7"/>
      <c r="Q60" s="8">
        <v>818.04</v>
      </c>
      <c r="R60" s="8">
        <v>24.75</v>
      </c>
      <c r="S60" s="8">
        <v>33.052121212121207</v>
      </c>
    </row>
    <row r="61" spans="1:19" x14ac:dyDescent="0.25">
      <c r="A61" s="4"/>
      <c r="B61" s="4" t="s">
        <v>51</v>
      </c>
      <c r="C61" s="4">
        <v>1740</v>
      </c>
      <c r="D61" s="4">
        <v>3767.2900000000004</v>
      </c>
      <c r="E61" s="4">
        <v>122.1</v>
      </c>
      <c r="F61" s="9">
        <v>30.854135954135959</v>
      </c>
      <c r="G61" s="4">
        <v>2943.49</v>
      </c>
      <c r="H61" s="4">
        <v>104.64999999999999</v>
      </c>
      <c r="I61" s="9">
        <v>28.12699474438605</v>
      </c>
      <c r="J61" s="9">
        <v>6710.7800000000007</v>
      </c>
      <c r="K61" s="9">
        <v>226.75</v>
      </c>
      <c r="L61" s="9">
        <v>29.595501653803751</v>
      </c>
      <c r="M61" s="4">
        <v>154.53999999999996</v>
      </c>
      <c r="N61" s="4">
        <v>26.25</v>
      </c>
      <c r="O61" s="9">
        <v>5.8872380952380938</v>
      </c>
      <c r="P61" s="4"/>
      <c r="Q61" s="9">
        <v>6865.3200000000006</v>
      </c>
      <c r="R61" s="9">
        <v>253</v>
      </c>
      <c r="S61" s="9">
        <v>27.135652173913044</v>
      </c>
    </row>
    <row r="62" spans="1:19" x14ac:dyDescent="0.25">
      <c r="A62" s="4"/>
      <c r="B62" s="4"/>
      <c r="C62" s="4"/>
      <c r="D62" s="4"/>
      <c r="E62" s="4"/>
      <c r="F62" s="9"/>
      <c r="G62" s="4"/>
      <c r="H62" s="4"/>
      <c r="I62" s="9"/>
      <c r="J62" s="9"/>
      <c r="K62" s="9"/>
      <c r="L62" s="9"/>
      <c r="M62" s="4"/>
      <c r="N62" s="4"/>
      <c r="O62" s="9"/>
      <c r="P62" s="4"/>
      <c r="Q62" s="9"/>
      <c r="R62" s="9"/>
      <c r="S62" s="9"/>
    </row>
    <row r="63" spans="1:19" x14ac:dyDescent="0.25">
      <c r="A63" s="4" t="s">
        <v>49</v>
      </c>
      <c r="B63" s="4" t="s">
        <v>75</v>
      </c>
      <c r="C63" s="4">
        <v>8</v>
      </c>
      <c r="D63" s="7">
        <v>0</v>
      </c>
      <c r="E63" s="7">
        <v>0</v>
      </c>
      <c r="F63" s="8" t="s">
        <v>95</v>
      </c>
      <c r="G63" s="7">
        <v>5.07</v>
      </c>
      <c r="H63" s="7">
        <v>6</v>
      </c>
      <c r="I63" s="8">
        <v>0.84500000000000008</v>
      </c>
      <c r="J63" s="8">
        <v>5.07</v>
      </c>
      <c r="K63" s="8">
        <v>6</v>
      </c>
      <c r="L63" s="8">
        <v>0.84500000000000008</v>
      </c>
      <c r="M63" s="7">
        <v>0</v>
      </c>
      <c r="N63" s="7">
        <v>0</v>
      </c>
      <c r="O63" s="8" t="s">
        <v>95</v>
      </c>
      <c r="P63" s="7"/>
      <c r="Q63" s="8">
        <v>5.07</v>
      </c>
      <c r="R63" s="8">
        <v>6</v>
      </c>
      <c r="S63" s="8">
        <v>0.84500000000000008</v>
      </c>
    </row>
    <row r="64" spans="1:19" x14ac:dyDescent="0.25">
      <c r="A64" s="4"/>
      <c r="B64" s="4" t="s">
        <v>90</v>
      </c>
      <c r="C64" s="4">
        <v>12</v>
      </c>
      <c r="D64" s="7">
        <v>15.2</v>
      </c>
      <c r="E64" s="7">
        <v>1.97</v>
      </c>
      <c r="F64" s="8">
        <v>7.7157360406091371</v>
      </c>
      <c r="G64" s="7">
        <v>21.2</v>
      </c>
      <c r="H64" s="7">
        <v>1.72</v>
      </c>
      <c r="I64" s="8">
        <v>12.325581395348838</v>
      </c>
      <c r="J64" s="8">
        <v>36.4</v>
      </c>
      <c r="K64" s="8">
        <v>3.69</v>
      </c>
      <c r="L64" s="8">
        <v>9.8644986449864493</v>
      </c>
      <c r="M64" s="7">
        <v>0</v>
      </c>
      <c r="N64" s="7">
        <v>0</v>
      </c>
      <c r="O64" s="8" t="s">
        <v>95</v>
      </c>
      <c r="P64" s="7"/>
      <c r="Q64" s="8">
        <v>36.4</v>
      </c>
      <c r="R64" s="8">
        <v>3.69</v>
      </c>
      <c r="S64" s="8">
        <v>9.8644986449864493</v>
      </c>
    </row>
    <row r="65" spans="1:19" x14ac:dyDescent="0.25">
      <c r="A65" s="7"/>
      <c r="B65" s="4" t="s">
        <v>91</v>
      </c>
      <c r="C65" s="4">
        <v>1</v>
      </c>
      <c r="D65" s="7">
        <v>1.87</v>
      </c>
      <c r="E65" s="7">
        <v>2</v>
      </c>
      <c r="F65" s="8">
        <v>0.93500000000000005</v>
      </c>
      <c r="G65" s="7">
        <v>0</v>
      </c>
      <c r="H65" s="7">
        <v>0</v>
      </c>
      <c r="I65" s="8" t="s">
        <v>95</v>
      </c>
      <c r="J65" s="8">
        <v>1.87</v>
      </c>
      <c r="K65" s="8">
        <v>2</v>
      </c>
      <c r="L65" s="8">
        <v>0.93500000000000005</v>
      </c>
      <c r="M65" s="7">
        <v>0</v>
      </c>
      <c r="N65" s="7">
        <v>0</v>
      </c>
      <c r="O65" s="8" t="s">
        <v>95</v>
      </c>
      <c r="P65" s="7"/>
      <c r="Q65" s="8">
        <v>1.87</v>
      </c>
      <c r="R65" s="8">
        <v>2</v>
      </c>
      <c r="S65" s="8">
        <v>0.93500000000000005</v>
      </c>
    </row>
    <row r="66" spans="1:19" x14ac:dyDescent="0.25">
      <c r="A66" s="7"/>
      <c r="B66" s="4" t="s">
        <v>50</v>
      </c>
      <c r="C66" s="4">
        <v>75</v>
      </c>
      <c r="D66" s="7">
        <v>0</v>
      </c>
      <c r="E66" s="7">
        <v>0</v>
      </c>
      <c r="F66" s="8" t="s">
        <v>95</v>
      </c>
      <c r="G66" s="7">
        <v>59.27</v>
      </c>
      <c r="H66" s="7">
        <v>5.33</v>
      </c>
      <c r="I66" s="8">
        <v>11.120075046904315</v>
      </c>
      <c r="J66" s="8">
        <v>59.27</v>
      </c>
      <c r="K66" s="8">
        <v>5.33</v>
      </c>
      <c r="L66" s="8">
        <v>11.120075046904315</v>
      </c>
      <c r="M66" s="7">
        <v>0</v>
      </c>
      <c r="N66" s="7">
        <v>0</v>
      </c>
      <c r="O66" s="8" t="s">
        <v>95</v>
      </c>
      <c r="P66" s="7"/>
      <c r="Q66" s="8">
        <v>59.27</v>
      </c>
      <c r="R66" s="8">
        <v>5.33</v>
      </c>
      <c r="S66" s="8">
        <v>11.120075046904315</v>
      </c>
    </row>
    <row r="67" spans="1:19" x14ac:dyDescent="0.25">
      <c r="A67" s="7"/>
      <c r="B67" s="4" t="s">
        <v>51</v>
      </c>
      <c r="C67" s="4">
        <v>2406</v>
      </c>
      <c r="D67" s="4">
        <v>17.07</v>
      </c>
      <c r="E67" s="4">
        <v>3.9699999999999998</v>
      </c>
      <c r="F67" s="9">
        <v>4.299748110831235</v>
      </c>
      <c r="G67" s="4">
        <v>85.54</v>
      </c>
      <c r="H67" s="4">
        <v>13.05</v>
      </c>
      <c r="I67" s="9">
        <v>6.5547892720306518</v>
      </c>
      <c r="J67" s="9">
        <v>102.61000000000001</v>
      </c>
      <c r="K67" s="9">
        <v>17.02</v>
      </c>
      <c r="L67" s="9">
        <v>6.0287896592244428</v>
      </c>
      <c r="M67" s="4">
        <v>0</v>
      </c>
      <c r="N67" s="4">
        <v>0</v>
      </c>
      <c r="O67" s="9" t="s">
        <v>95</v>
      </c>
      <c r="P67" s="4"/>
      <c r="Q67" s="9">
        <v>102.61000000000001</v>
      </c>
      <c r="R67" s="9">
        <v>17.02</v>
      </c>
      <c r="S67" s="9">
        <v>6.0287896592244428</v>
      </c>
    </row>
    <row r="68" spans="1:19" x14ac:dyDescent="0.25">
      <c r="A68" s="7"/>
      <c r="B68" s="7"/>
      <c r="C68" s="7"/>
      <c r="D68" s="7"/>
      <c r="E68" s="7"/>
      <c r="F68" s="7"/>
      <c r="G68" s="7"/>
      <c r="H68" s="7"/>
      <c r="I68" s="7" t="s">
        <v>95</v>
      </c>
      <c r="J68" s="7"/>
      <c r="K68" s="7"/>
      <c r="L68" s="7"/>
      <c r="M68" s="7"/>
      <c r="N68" s="7"/>
      <c r="O68" s="7" t="s">
        <v>95</v>
      </c>
      <c r="P68" s="7"/>
      <c r="Q68" s="7"/>
      <c r="R68" s="7"/>
      <c r="S68" s="7"/>
    </row>
    <row r="69" spans="1:19" x14ac:dyDescent="0.25">
      <c r="A69" s="4" t="s">
        <v>52</v>
      </c>
      <c r="B69" s="4"/>
      <c r="C69" s="4" t="e">
        <v>#REF!</v>
      </c>
      <c r="D69" s="4">
        <v>7665.68</v>
      </c>
      <c r="E69" s="4">
        <v>273.24</v>
      </c>
      <c r="F69" s="9">
        <v>28.054750402576488</v>
      </c>
      <c r="G69" s="4">
        <v>9924.43</v>
      </c>
      <c r="H69" s="4">
        <v>414.79</v>
      </c>
      <c r="I69" s="9">
        <v>23.926396489790015</v>
      </c>
      <c r="J69" s="4">
        <v>17590.11</v>
      </c>
      <c r="K69" s="4">
        <v>688.03</v>
      </c>
      <c r="L69" s="9">
        <v>25.565905556443763</v>
      </c>
      <c r="M69" s="4">
        <v>1648.02</v>
      </c>
      <c r="N69" s="4">
        <v>136.19999999999999</v>
      </c>
      <c r="O69" s="9">
        <v>12.100000000000001</v>
      </c>
      <c r="P69" s="4"/>
      <c r="Q69" s="9">
        <v>19238.13</v>
      </c>
      <c r="R69" s="9">
        <v>824.23</v>
      </c>
      <c r="S69" s="9">
        <v>23.340730136005728</v>
      </c>
    </row>
  </sheetData>
  <mergeCells count="5">
    <mergeCell ref="D1:F1"/>
    <mergeCell ref="G1:I1"/>
    <mergeCell ref="J1:L1"/>
    <mergeCell ref="M1:O1"/>
    <mergeCell ref="Q1:S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9"/>
  <sheetViews>
    <sheetView zoomScaleNormal="100" workbookViewId="0">
      <pane ySplit="2" topLeftCell="A3" activePane="bottomLeft" state="frozen"/>
      <selection activeCell="B3" sqref="B3"/>
      <selection pane="bottomLeft" activeCell="A3" sqref="A3"/>
    </sheetView>
  </sheetViews>
  <sheetFormatPr defaultRowHeight="13.5" x14ac:dyDescent="0.25"/>
  <cols>
    <col min="1" max="1" width="7.42578125" style="1" customWidth="1"/>
    <col min="2" max="2" width="12.42578125" style="1" customWidth="1"/>
    <col min="3" max="3" width="1" style="1" hidden="1" customWidth="1"/>
    <col min="4" max="4" width="6" style="1" bestFit="1" customWidth="1"/>
    <col min="5" max="5" width="5.28515625" style="1" bestFit="1" customWidth="1"/>
    <col min="6" max="6" width="7" style="1" bestFit="1" customWidth="1"/>
    <col min="7" max="7" width="6" style="1" bestFit="1" customWidth="1"/>
    <col min="8" max="8" width="5.28515625" style="1" bestFit="1" customWidth="1"/>
    <col min="9" max="9" width="7" style="1" bestFit="1" customWidth="1"/>
    <col min="10" max="10" width="6.7109375" style="1" bestFit="1" customWidth="1"/>
    <col min="11" max="11" width="5.28515625" style="1" bestFit="1" customWidth="1"/>
    <col min="12" max="12" width="7" style="1" bestFit="1" customWidth="1"/>
    <col min="13" max="13" width="6" style="1" bestFit="1" customWidth="1"/>
    <col min="14" max="14" width="5.28515625" style="1" bestFit="1" customWidth="1"/>
    <col min="15" max="15" width="7" style="1" bestFit="1" customWidth="1"/>
    <col min="16" max="16" width="1.7109375" style="1" customWidth="1"/>
    <col min="17" max="17" width="5.7109375" style="1" bestFit="1" customWidth="1"/>
    <col min="18" max="18" width="4.28515625" style="1" bestFit="1" customWidth="1"/>
    <col min="19" max="19" width="7" style="1" bestFit="1" customWidth="1"/>
    <col min="20" max="16384" width="9.140625" style="1"/>
  </cols>
  <sheetData>
    <row r="1" spans="1:19" s="2" customFormat="1" x14ac:dyDescent="0.25">
      <c r="A1" s="2" t="s">
        <v>79</v>
      </c>
      <c r="D1" s="13" t="s">
        <v>53</v>
      </c>
      <c r="E1" s="13"/>
      <c r="F1" s="13"/>
      <c r="G1" s="13" t="s">
        <v>54</v>
      </c>
      <c r="H1" s="13"/>
      <c r="I1" s="13"/>
      <c r="J1" s="13" t="s">
        <v>55</v>
      </c>
      <c r="K1" s="13"/>
      <c r="L1" s="13"/>
      <c r="M1" s="13" t="s">
        <v>56</v>
      </c>
      <c r="N1" s="13"/>
      <c r="O1" s="13"/>
      <c r="P1" s="3"/>
      <c r="Q1" s="13" t="s">
        <v>57</v>
      </c>
      <c r="R1" s="13"/>
      <c r="S1" s="13"/>
    </row>
    <row r="2" spans="1:19" s="2" customFormat="1" ht="28.5" customHeight="1" x14ac:dyDescent="0.25">
      <c r="A2" s="4" t="s">
        <v>61</v>
      </c>
      <c r="B2" s="4" t="s">
        <v>0</v>
      </c>
      <c r="C2" s="4" t="s">
        <v>1</v>
      </c>
      <c r="D2" s="5" t="s">
        <v>58</v>
      </c>
      <c r="E2" s="5" t="s">
        <v>59</v>
      </c>
      <c r="F2" s="6" t="s">
        <v>60</v>
      </c>
      <c r="G2" s="5" t="s">
        <v>58</v>
      </c>
      <c r="H2" s="5" t="s">
        <v>59</v>
      </c>
      <c r="I2" s="6" t="s">
        <v>60</v>
      </c>
      <c r="J2" s="5" t="s">
        <v>58</v>
      </c>
      <c r="K2" s="5" t="s">
        <v>59</v>
      </c>
      <c r="L2" s="6" t="s">
        <v>60</v>
      </c>
      <c r="M2" s="5" t="s">
        <v>58</v>
      </c>
      <c r="N2" s="5" t="s">
        <v>59</v>
      </c>
      <c r="O2" s="6" t="s">
        <v>60</v>
      </c>
      <c r="P2" s="4"/>
      <c r="Q2" s="5" t="s">
        <v>58</v>
      </c>
      <c r="R2" s="5" t="s">
        <v>59</v>
      </c>
      <c r="S2" s="6" t="s">
        <v>60</v>
      </c>
    </row>
    <row r="3" spans="1:19" s="2" customFormat="1" ht="12.75" customHeight="1" x14ac:dyDescent="0.25">
      <c r="A3" s="4" t="str">
        <f>Sheet3!A2</f>
        <v>AL</v>
      </c>
      <c r="B3" s="4" t="str">
        <f>Sheet3!B2</f>
        <v>ALD</v>
      </c>
      <c r="C3" s="7">
        <f>Sheet1!C2</f>
        <v>14</v>
      </c>
      <c r="D3" s="7">
        <f>Sheet3!D2</f>
        <v>73.33</v>
      </c>
      <c r="E3" s="7">
        <f>Sheet3!E2</f>
        <v>3.13</v>
      </c>
      <c r="F3" s="8">
        <f t="shared" ref="F3:F60" si="0">IF(ISERROR(D3/E3),"",D3/E3)</f>
        <v>23.428115015974441</v>
      </c>
      <c r="G3" s="7">
        <f>Sheet3!F2</f>
        <v>15.07</v>
      </c>
      <c r="H3" s="7">
        <f>Sheet3!G2</f>
        <v>0.77</v>
      </c>
      <c r="I3" s="8">
        <f t="shared" ref="I3:I60" si="1">IF(ISERROR(G3/H3),"",G3/H3)</f>
        <v>19.571428571428573</v>
      </c>
      <c r="J3" s="8">
        <f t="shared" ref="J3:K11" si="2">D3+G3</f>
        <v>88.4</v>
      </c>
      <c r="K3" s="8">
        <f t="shared" si="2"/>
        <v>3.9</v>
      </c>
      <c r="L3" s="8">
        <f t="shared" ref="L3:L21" si="3">J3/K3</f>
        <v>22.666666666666668</v>
      </c>
      <c r="M3" s="7">
        <f>Sheet3!H2</f>
        <v>0</v>
      </c>
      <c r="N3" s="7">
        <f>Sheet3!I2</f>
        <v>0</v>
      </c>
      <c r="O3" s="8" t="str">
        <f t="shared" ref="O3:O60" si="4">IF(ISERROR(M3/N3),"",M3/N3)</f>
        <v/>
      </c>
      <c r="P3" s="7"/>
      <c r="Q3" s="8">
        <f>J3+M3</f>
        <v>88.4</v>
      </c>
      <c r="R3" s="8">
        <f t="shared" ref="Q3:R13" si="5">K3+N3</f>
        <v>3.9</v>
      </c>
      <c r="S3" s="8">
        <f t="shared" ref="S3:S21" si="6">Q3/R3</f>
        <v>22.666666666666668</v>
      </c>
    </row>
    <row r="4" spans="1:19" ht="12.75" customHeight="1" x14ac:dyDescent="0.25">
      <c r="A4" s="4"/>
      <c r="B4" s="4" t="str">
        <f>Sheet3!B3</f>
        <v>ART</v>
      </c>
      <c r="C4" s="7">
        <f>Sheet1!C3</f>
        <v>137</v>
      </c>
      <c r="D4" s="7">
        <f>Sheet3!D3</f>
        <v>288.5</v>
      </c>
      <c r="E4" s="7">
        <f>Sheet3!E3</f>
        <v>12.52</v>
      </c>
      <c r="F4" s="8">
        <f t="shared" si="0"/>
        <v>23.043130990415335</v>
      </c>
      <c r="G4" s="7">
        <f>Sheet3!F3</f>
        <v>133.87</v>
      </c>
      <c r="H4" s="7">
        <f>Sheet3!G3</f>
        <v>8.57</v>
      </c>
      <c r="I4" s="8">
        <f t="shared" si="1"/>
        <v>15.620770128354726</v>
      </c>
      <c r="J4" s="8">
        <f t="shared" si="2"/>
        <v>422.37</v>
      </c>
      <c r="K4" s="8">
        <f t="shared" si="2"/>
        <v>21.09</v>
      </c>
      <c r="L4" s="8">
        <f t="shared" si="3"/>
        <v>20.027027027027028</v>
      </c>
      <c r="M4" s="7">
        <f>Sheet3!H3</f>
        <v>16.78</v>
      </c>
      <c r="N4" s="7">
        <f>Sheet3!I3</f>
        <v>2.29</v>
      </c>
      <c r="O4" s="8">
        <f t="shared" si="4"/>
        <v>7.3275109170305681</v>
      </c>
      <c r="P4" s="7"/>
      <c r="Q4" s="8">
        <f t="shared" si="5"/>
        <v>439.15</v>
      </c>
      <c r="R4" s="8">
        <f t="shared" si="5"/>
        <v>23.38</v>
      </c>
      <c r="S4" s="8">
        <f t="shared" si="6"/>
        <v>18.783147989734815</v>
      </c>
    </row>
    <row r="5" spans="1:19" ht="12.75" customHeight="1" x14ac:dyDescent="0.25">
      <c r="A5" s="4"/>
      <c r="B5" s="4" t="str">
        <f>Sheet3!B4</f>
        <v>COMS</v>
      </c>
      <c r="C5" s="7">
        <f>Sheet1!C4</f>
        <v>101</v>
      </c>
      <c r="D5" s="7">
        <f>Sheet3!D4</f>
        <v>470.93</v>
      </c>
      <c r="E5" s="7">
        <f>Sheet3!E4</f>
        <v>14.91</v>
      </c>
      <c r="F5" s="8">
        <f t="shared" si="0"/>
        <v>31.58484238765929</v>
      </c>
      <c r="G5" s="7">
        <f>Sheet3!F4</f>
        <v>229.12</v>
      </c>
      <c r="H5" s="7">
        <f>Sheet3!G4</f>
        <v>9.56</v>
      </c>
      <c r="I5" s="8">
        <f t="shared" si="1"/>
        <v>23.96652719665272</v>
      </c>
      <c r="J5" s="8">
        <f t="shared" si="2"/>
        <v>700.05</v>
      </c>
      <c r="K5" s="8">
        <f t="shared" si="2"/>
        <v>24.47</v>
      </c>
      <c r="L5" s="8">
        <f t="shared" si="3"/>
        <v>28.608500204331833</v>
      </c>
      <c r="M5" s="7">
        <f>Sheet3!H4</f>
        <v>25.17</v>
      </c>
      <c r="N5" s="7">
        <f>Sheet3!I4</f>
        <v>2.77</v>
      </c>
      <c r="O5" s="8">
        <f t="shared" si="4"/>
        <v>9.0866425992779796</v>
      </c>
      <c r="P5" s="7"/>
      <c r="Q5" s="8">
        <f t="shared" si="5"/>
        <v>725.21999999999991</v>
      </c>
      <c r="R5" s="8">
        <f t="shared" si="5"/>
        <v>27.24</v>
      </c>
      <c r="S5" s="8">
        <f t="shared" si="6"/>
        <v>26.623348017621144</v>
      </c>
    </row>
    <row r="6" spans="1:19" ht="12.75" customHeight="1" x14ac:dyDescent="0.25">
      <c r="A6" s="4"/>
      <c r="B6" s="4" t="str">
        <f>Sheet3!B5</f>
        <v>ENGL</v>
      </c>
      <c r="C6" s="7">
        <f>Sheet1!C5</f>
        <v>250</v>
      </c>
      <c r="D6" s="7">
        <f>Sheet3!D5</f>
        <v>1115.8699999999999</v>
      </c>
      <c r="E6" s="7">
        <f>Sheet3!E5</f>
        <v>49.89</v>
      </c>
      <c r="F6" s="8">
        <f t="shared" si="0"/>
        <v>22.366606534375624</v>
      </c>
      <c r="G6" s="7">
        <f>Sheet3!F5</f>
        <v>226.05</v>
      </c>
      <c r="H6" s="7">
        <f>Sheet3!G5</f>
        <v>10.83</v>
      </c>
      <c r="I6" s="8">
        <f t="shared" si="1"/>
        <v>20.872576177285321</v>
      </c>
      <c r="J6" s="8">
        <f t="shared" si="2"/>
        <v>1341.9199999999998</v>
      </c>
      <c r="K6" s="8">
        <f t="shared" si="2"/>
        <v>60.72</v>
      </c>
      <c r="L6" s="8">
        <f t="shared" si="3"/>
        <v>22.100131752305664</v>
      </c>
      <c r="M6" s="7">
        <f>Sheet3!H5</f>
        <v>22.17</v>
      </c>
      <c r="N6" s="7">
        <f>Sheet3!I5</f>
        <v>2.6</v>
      </c>
      <c r="O6" s="8">
        <f t="shared" si="4"/>
        <v>8.5269230769230777</v>
      </c>
      <c r="P6" s="7"/>
      <c r="Q6" s="8">
        <f t="shared" si="5"/>
        <v>1364.09</v>
      </c>
      <c r="R6" s="8">
        <f t="shared" si="5"/>
        <v>63.32</v>
      </c>
      <c r="S6" s="8">
        <f t="shared" si="6"/>
        <v>21.542798483891342</v>
      </c>
    </row>
    <row r="7" spans="1:19" ht="12.75" customHeight="1" x14ac:dyDescent="0.25">
      <c r="A7" s="4"/>
      <c r="B7" s="4" t="str">
        <f>Sheet3!B6</f>
        <v>LBS</v>
      </c>
      <c r="C7" s="7">
        <f>Sheet1!C6</f>
        <v>25</v>
      </c>
      <c r="D7" s="7">
        <f>Sheet3!D6</f>
        <v>47.47</v>
      </c>
      <c r="E7" s="7">
        <f>Sheet3!E6</f>
        <v>2.14</v>
      </c>
      <c r="F7" s="8">
        <f t="shared" si="0"/>
        <v>22.182242990654203</v>
      </c>
      <c r="G7" s="7">
        <f>Sheet3!F6</f>
        <v>126.73</v>
      </c>
      <c r="H7" s="7">
        <f>Sheet3!G6</f>
        <v>6.37</v>
      </c>
      <c r="I7" s="8">
        <f t="shared" si="1"/>
        <v>19.894819466248038</v>
      </c>
      <c r="J7" s="8">
        <f t="shared" si="2"/>
        <v>174.2</v>
      </c>
      <c r="K7" s="8">
        <f t="shared" si="2"/>
        <v>8.51</v>
      </c>
      <c r="L7" s="8">
        <f t="shared" si="3"/>
        <v>20.470035252643946</v>
      </c>
      <c r="M7" s="7">
        <f>Sheet3!H6</f>
        <v>0</v>
      </c>
      <c r="N7" s="7">
        <f>Sheet3!I6</f>
        <v>0</v>
      </c>
      <c r="O7" s="8" t="str">
        <f t="shared" si="4"/>
        <v/>
      </c>
      <c r="P7" s="7"/>
      <c r="Q7" s="8">
        <f t="shared" si="5"/>
        <v>174.2</v>
      </c>
      <c r="R7" s="8">
        <f t="shared" si="5"/>
        <v>8.51</v>
      </c>
      <c r="S7" s="8">
        <f t="shared" si="6"/>
        <v>20.470035252643946</v>
      </c>
    </row>
    <row r="8" spans="1:19" ht="12.75" customHeight="1" x14ac:dyDescent="0.25">
      <c r="A8" s="4"/>
      <c r="B8" s="4" t="str">
        <f>Sheet3!B7</f>
        <v>MLL</v>
      </c>
      <c r="C8" s="7">
        <f>Sheet1!C7</f>
        <v>66</v>
      </c>
      <c r="D8" s="7">
        <f>Sheet3!D7</f>
        <v>243.6</v>
      </c>
      <c r="E8" s="7">
        <f>Sheet3!E7</f>
        <v>19.7</v>
      </c>
      <c r="F8" s="8">
        <f t="shared" si="0"/>
        <v>12.365482233502538</v>
      </c>
      <c r="G8" s="7">
        <f>Sheet3!F7</f>
        <v>82.8</v>
      </c>
      <c r="H8" s="7">
        <f>Sheet3!G7</f>
        <v>8.67</v>
      </c>
      <c r="I8" s="8">
        <f t="shared" si="1"/>
        <v>9.5501730103806217</v>
      </c>
      <c r="J8" s="8">
        <f t="shared" si="2"/>
        <v>326.39999999999998</v>
      </c>
      <c r="K8" s="8">
        <f t="shared" si="2"/>
        <v>28.369999999999997</v>
      </c>
      <c r="L8" s="8">
        <f t="shared" si="3"/>
        <v>11.505111032781107</v>
      </c>
      <c r="M8" s="7">
        <f>Sheet3!H7</f>
        <v>6.67</v>
      </c>
      <c r="N8" s="7">
        <f>Sheet3!I7</f>
        <v>0.97</v>
      </c>
      <c r="O8" s="8">
        <f t="shared" si="4"/>
        <v>6.8762886597938149</v>
      </c>
      <c r="P8" s="7"/>
      <c r="Q8" s="8">
        <f t="shared" si="5"/>
        <v>333.07</v>
      </c>
      <c r="R8" s="8">
        <f t="shared" si="5"/>
        <v>29.339999999999996</v>
      </c>
      <c r="S8" s="8">
        <f t="shared" si="6"/>
        <v>11.35207907293797</v>
      </c>
    </row>
    <row r="9" spans="1:19" ht="12.75" customHeight="1" x14ac:dyDescent="0.25">
      <c r="A9" s="4"/>
      <c r="B9" s="4" t="str">
        <f>Sheet3!B8</f>
        <v>MUS</v>
      </c>
      <c r="C9" s="7">
        <f>Sheet1!C8</f>
        <v>215</v>
      </c>
      <c r="D9" s="7">
        <f>Sheet3!D8</f>
        <v>127.05</v>
      </c>
      <c r="E9" s="7">
        <f>Sheet3!E8</f>
        <v>15.55</v>
      </c>
      <c r="F9" s="8">
        <f t="shared" si="0"/>
        <v>8.170418006430868</v>
      </c>
      <c r="G9" s="7">
        <f>Sheet3!F8</f>
        <v>83.77</v>
      </c>
      <c r="H9" s="7">
        <f>Sheet3!G8</f>
        <v>18.02</v>
      </c>
      <c r="I9" s="8">
        <f t="shared" si="1"/>
        <v>4.648723640399556</v>
      </c>
      <c r="J9" s="8">
        <f t="shared" si="2"/>
        <v>210.82</v>
      </c>
      <c r="K9" s="8">
        <f t="shared" si="2"/>
        <v>33.57</v>
      </c>
      <c r="L9" s="8">
        <f t="shared" si="3"/>
        <v>6.2800119154006548</v>
      </c>
      <c r="M9" s="7">
        <f>Sheet3!H8</f>
        <v>13.5</v>
      </c>
      <c r="N9" s="7">
        <f>Sheet3!I8</f>
        <v>8.69</v>
      </c>
      <c r="O9" s="8">
        <f t="shared" si="4"/>
        <v>1.5535097813578826</v>
      </c>
      <c r="P9" s="7"/>
      <c r="Q9" s="8">
        <f t="shared" si="5"/>
        <v>224.32</v>
      </c>
      <c r="R9" s="8">
        <f t="shared" si="5"/>
        <v>42.26</v>
      </c>
      <c r="S9" s="8">
        <f t="shared" si="6"/>
        <v>5.30809275911027</v>
      </c>
    </row>
    <row r="10" spans="1:19" ht="12.75" customHeight="1" x14ac:dyDescent="0.25">
      <c r="A10" s="4"/>
      <c r="B10" s="4" t="str">
        <f>Sheet3!B9</f>
        <v>PHIL</v>
      </c>
      <c r="C10" s="7">
        <f>Sheet1!C9</f>
        <v>43</v>
      </c>
      <c r="D10" s="7">
        <f>Sheet3!D9</f>
        <v>331.33</v>
      </c>
      <c r="E10" s="7">
        <f>Sheet3!E9</f>
        <v>6.85</v>
      </c>
      <c r="F10" s="8">
        <f t="shared" si="0"/>
        <v>48.369343065693428</v>
      </c>
      <c r="G10" s="7">
        <f>Sheet3!F9</f>
        <v>253</v>
      </c>
      <c r="H10" s="7">
        <f>Sheet3!G9</f>
        <v>6.38</v>
      </c>
      <c r="I10" s="8">
        <f t="shared" si="1"/>
        <v>39.655172413793103</v>
      </c>
      <c r="J10" s="8">
        <f t="shared" si="2"/>
        <v>584.32999999999993</v>
      </c>
      <c r="K10" s="8">
        <f t="shared" si="2"/>
        <v>13.23</v>
      </c>
      <c r="L10" s="8">
        <f t="shared" si="3"/>
        <v>44.167044595616019</v>
      </c>
      <c r="M10" s="7">
        <f>Sheet3!H9</f>
        <v>10.02</v>
      </c>
      <c r="N10" s="7">
        <f>Sheet3!I9</f>
        <v>1.24</v>
      </c>
      <c r="O10" s="8">
        <f t="shared" si="4"/>
        <v>8.0806451612903221</v>
      </c>
      <c r="P10" s="7"/>
      <c r="Q10" s="8">
        <f t="shared" si="5"/>
        <v>594.34999999999991</v>
      </c>
      <c r="R10" s="8">
        <f t="shared" si="5"/>
        <v>14.47</v>
      </c>
      <c r="S10" s="8">
        <f t="shared" si="6"/>
        <v>41.07463718037318</v>
      </c>
    </row>
    <row r="11" spans="1:19" ht="12.75" customHeight="1" x14ac:dyDescent="0.25">
      <c r="A11" s="4"/>
      <c r="B11" s="4" t="str">
        <f>Sheet3!B10</f>
        <v>TA</v>
      </c>
      <c r="C11" s="7">
        <f>Sheet1!C10</f>
        <v>103</v>
      </c>
      <c r="D11" s="7">
        <f>Sheet3!D10</f>
        <v>103.8</v>
      </c>
      <c r="E11" s="7">
        <f>Sheet3!E10</f>
        <v>6.88</v>
      </c>
      <c r="F11" s="8">
        <f t="shared" si="0"/>
        <v>15.087209302325581</v>
      </c>
      <c r="G11" s="7">
        <f>Sheet3!F10</f>
        <v>46.4</v>
      </c>
      <c r="H11" s="7">
        <f>Sheet3!G10</f>
        <v>7</v>
      </c>
      <c r="I11" s="8">
        <f t="shared" si="1"/>
        <v>6.6285714285714281</v>
      </c>
      <c r="J11" s="8">
        <f t="shared" si="2"/>
        <v>150.19999999999999</v>
      </c>
      <c r="K11" s="8">
        <f t="shared" si="2"/>
        <v>13.879999999999999</v>
      </c>
      <c r="L11" s="8">
        <f t="shared" si="3"/>
        <v>10.821325648414986</v>
      </c>
      <c r="M11" s="7">
        <f>Sheet3!H10</f>
        <v>2.83</v>
      </c>
      <c r="N11" s="7">
        <f>Sheet3!I10</f>
        <v>0.82</v>
      </c>
      <c r="O11" s="8">
        <f t="shared" si="4"/>
        <v>3.4512195121951224</v>
      </c>
      <c r="P11" s="7"/>
      <c r="Q11" s="8">
        <f t="shared" si="5"/>
        <v>153.03</v>
      </c>
      <c r="R11" s="8">
        <f t="shared" si="5"/>
        <v>14.7</v>
      </c>
      <c r="S11" s="8">
        <f t="shared" si="6"/>
        <v>10.410204081632653</v>
      </c>
    </row>
    <row r="12" spans="1:19" ht="12.75" customHeight="1" x14ac:dyDescent="0.25">
      <c r="A12" s="4"/>
      <c r="B12" s="4" t="str">
        <f>Sheet3!B11</f>
        <v>TVF</v>
      </c>
      <c r="C12" s="7"/>
      <c r="D12" s="7">
        <f>Sheet3!D11</f>
        <v>125.2</v>
      </c>
      <c r="E12" s="7">
        <f>Sheet3!E11</f>
        <v>5.4</v>
      </c>
      <c r="F12" s="8">
        <f t="shared" ref="F12" si="7">IF(ISERROR(D12/E12),"",D12/E12)</f>
        <v>23.185185185185183</v>
      </c>
      <c r="G12" s="7">
        <f>Sheet3!F11</f>
        <v>267.47000000000003</v>
      </c>
      <c r="H12" s="7">
        <f>Sheet3!G11</f>
        <v>11.36</v>
      </c>
      <c r="I12" s="8">
        <f t="shared" ref="I12" si="8">IF(ISERROR(G12/H12),"",G12/H12)</f>
        <v>23.544894366197187</v>
      </c>
      <c r="J12" s="8">
        <f t="shared" ref="J12" si="9">D12+G12</f>
        <v>392.67</v>
      </c>
      <c r="K12" s="8">
        <f t="shared" ref="K12" si="10">E12+H12</f>
        <v>16.759999999999998</v>
      </c>
      <c r="L12" s="8">
        <f t="shared" ref="L12" si="11">J12/K12</f>
        <v>23.428997613365159</v>
      </c>
      <c r="M12" s="7">
        <f>Sheet3!H11</f>
        <v>41.33</v>
      </c>
      <c r="N12" s="7">
        <f>Sheet3!I11</f>
        <v>4.34</v>
      </c>
      <c r="O12" s="8">
        <f t="shared" ref="O12" si="12">IF(ISERROR(M12/N12),"",M12/N12)</f>
        <v>9.5230414746543772</v>
      </c>
      <c r="P12" s="7"/>
      <c r="Q12" s="8">
        <f t="shared" ref="Q12" si="13">J12+M12</f>
        <v>434</v>
      </c>
      <c r="R12" s="8">
        <f t="shared" ref="R12" si="14">K12+N12</f>
        <v>21.099999999999998</v>
      </c>
      <c r="S12" s="8">
        <f t="shared" ref="S12" si="15">Q12/R12</f>
        <v>20.568720379146921</v>
      </c>
    </row>
    <row r="13" spans="1:19" ht="12.75" customHeight="1" x14ac:dyDescent="0.25">
      <c r="A13" s="4"/>
      <c r="B13" s="4" t="s">
        <v>51</v>
      </c>
      <c r="C13" s="4">
        <f>SUM(C1:C10)</f>
        <v>851</v>
      </c>
      <c r="D13" s="4">
        <f>SUM(D3:D12)</f>
        <v>2927.08</v>
      </c>
      <c r="E13" s="4">
        <f>SUM(E3:E12)</f>
        <v>136.97</v>
      </c>
      <c r="F13" s="9">
        <f t="shared" si="0"/>
        <v>21.370227057019786</v>
      </c>
      <c r="G13" s="4">
        <f>SUM(G3:G12)</f>
        <v>1464.28</v>
      </c>
      <c r="H13" s="4">
        <f>SUM(H3:H12)</f>
        <v>87.529999999999987</v>
      </c>
      <c r="I13" s="9">
        <f t="shared" si="1"/>
        <v>16.728892950988236</v>
      </c>
      <c r="J13" s="4">
        <f>D13+G13</f>
        <v>4391.3599999999997</v>
      </c>
      <c r="K13" s="9">
        <f>E13+H13</f>
        <v>224.5</v>
      </c>
      <c r="L13" s="9">
        <f>J13/K13</f>
        <v>19.560623608017817</v>
      </c>
      <c r="M13" s="4">
        <f>SUM(M3:M12)</f>
        <v>138.47</v>
      </c>
      <c r="N13" s="4">
        <f>SUM(N3:N12)</f>
        <v>23.72</v>
      </c>
      <c r="O13" s="9">
        <f t="shared" si="4"/>
        <v>5.8376897133220913</v>
      </c>
      <c r="P13" s="4"/>
      <c r="Q13" s="9">
        <f t="shared" si="5"/>
        <v>4529.83</v>
      </c>
      <c r="R13" s="9">
        <f t="shared" si="5"/>
        <v>248.22</v>
      </c>
      <c r="S13" s="9">
        <f>Q13/R13</f>
        <v>18.249254693417129</v>
      </c>
    </row>
    <row r="14" spans="1:19" ht="9" customHeight="1" x14ac:dyDescent="0.25">
      <c r="A14" s="4"/>
      <c r="B14" s="4"/>
      <c r="C14" s="7"/>
      <c r="D14" s="7"/>
      <c r="E14" s="7"/>
      <c r="F14" s="8"/>
      <c r="G14" s="7"/>
      <c r="H14" s="7"/>
      <c r="I14" s="8"/>
      <c r="J14" s="8"/>
      <c r="K14" s="8"/>
      <c r="L14" s="8"/>
      <c r="M14" s="7"/>
      <c r="N14" s="7"/>
      <c r="O14" s="8"/>
      <c r="P14" s="7"/>
      <c r="Q14" s="8"/>
      <c r="R14" s="8"/>
      <c r="S14" s="8"/>
    </row>
    <row r="15" spans="1:19" ht="12.75" customHeight="1" x14ac:dyDescent="0.25">
      <c r="A15" s="4" t="str">
        <f>Sheet3!A12</f>
        <v>BE</v>
      </c>
      <c r="B15" s="4" t="str">
        <f>Sheet3!B12</f>
        <v>ACCT</v>
      </c>
      <c r="C15" s="7">
        <f>Sheet1!C11</f>
        <v>56</v>
      </c>
      <c r="D15" s="7">
        <f>Sheet3!D12</f>
        <v>116</v>
      </c>
      <c r="E15" s="7">
        <f>Sheet3!E12</f>
        <v>2.73</v>
      </c>
      <c r="F15" s="8">
        <f t="shared" ref="F15" si="16">IF(ISERROR(D15/E15),"",D15/E15)</f>
        <v>42.490842490842489</v>
      </c>
      <c r="G15" s="7">
        <f>Sheet3!F12</f>
        <v>326.93</v>
      </c>
      <c r="H15" s="7">
        <f>Sheet3!G12</f>
        <v>13.28</v>
      </c>
      <c r="I15" s="8">
        <f t="shared" ref="I15" si="17">IF(ISERROR(G15/H15),"",G15/H15)</f>
        <v>24.618222891566266</v>
      </c>
      <c r="J15" s="8">
        <f t="shared" ref="J15:K22" si="18">D15+G15</f>
        <v>442.93</v>
      </c>
      <c r="K15" s="8">
        <f t="shared" si="18"/>
        <v>16.009999999999998</v>
      </c>
      <c r="L15" s="8">
        <f t="shared" ref="L15" si="19">J15/K15</f>
        <v>27.665833853841352</v>
      </c>
      <c r="M15" s="7">
        <f>Sheet3!H12</f>
        <v>27.67</v>
      </c>
      <c r="N15" s="7">
        <f>Sheet3!I12</f>
        <v>1.91</v>
      </c>
      <c r="O15" s="8">
        <f t="shared" ref="O15" si="20">IF(ISERROR(M15/N15),"",M15/N15)</f>
        <v>14.486910994764399</v>
      </c>
      <c r="P15" s="7"/>
      <c r="Q15" s="8">
        <f t="shared" ref="Q15:R22" si="21">J15+M15</f>
        <v>470.6</v>
      </c>
      <c r="R15" s="8">
        <f t="shared" si="21"/>
        <v>17.919999999999998</v>
      </c>
      <c r="S15" s="8">
        <f t="shared" ref="S15" si="22">Q15/R15</f>
        <v>26.261160714285719</v>
      </c>
    </row>
    <row r="16" spans="1:19" ht="12.75" customHeight="1" x14ac:dyDescent="0.25">
      <c r="A16" s="4"/>
      <c r="B16" s="4" t="str">
        <f>Sheet3!B13</f>
        <v>BED</v>
      </c>
      <c r="C16" s="7">
        <f>Sheet1!C12</f>
        <v>39</v>
      </c>
      <c r="D16" s="7">
        <f>Sheet3!D13</f>
        <v>67.2</v>
      </c>
      <c r="E16" s="7">
        <f>Sheet3!E13</f>
        <v>4.8</v>
      </c>
      <c r="F16" s="8">
        <f t="shared" si="0"/>
        <v>14.000000000000002</v>
      </c>
      <c r="G16" s="7">
        <f>Sheet3!F13</f>
        <v>103.82</v>
      </c>
      <c r="H16" s="7">
        <f>Sheet3!G13</f>
        <v>4.07</v>
      </c>
      <c r="I16" s="8">
        <f t="shared" si="1"/>
        <v>25.508599508599506</v>
      </c>
      <c r="J16" s="8">
        <f t="shared" si="18"/>
        <v>171.01999999999998</v>
      </c>
      <c r="K16" s="8">
        <f t="shared" si="18"/>
        <v>8.870000000000001</v>
      </c>
      <c r="L16" s="8">
        <f t="shared" si="3"/>
        <v>19.28072153325817</v>
      </c>
      <c r="M16" s="7">
        <f>Sheet3!H13</f>
        <v>36.67</v>
      </c>
      <c r="N16" s="7">
        <f>Sheet3!I13</f>
        <v>2.17</v>
      </c>
      <c r="O16" s="8">
        <f t="shared" si="4"/>
        <v>16.89861751152074</v>
      </c>
      <c r="P16" s="7"/>
      <c r="Q16" s="8">
        <f t="shared" si="21"/>
        <v>207.69</v>
      </c>
      <c r="R16" s="8">
        <f t="shared" si="21"/>
        <v>11.040000000000001</v>
      </c>
      <c r="S16" s="8">
        <f t="shared" si="6"/>
        <v>18.812499999999996</v>
      </c>
    </row>
    <row r="17" spans="1:19" ht="12.75" customHeight="1" x14ac:dyDescent="0.25">
      <c r="A17" s="4"/>
      <c r="B17" s="4" t="str">
        <f>Sheet3!B14</f>
        <v>CIS</v>
      </c>
      <c r="C17" s="7">
        <f>Sheet1!C13</f>
        <v>37</v>
      </c>
      <c r="D17" s="7">
        <f>Sheet3!D14</f>
        <v>95.73</v>
      </c>
      <c r="E17" s="7">
        <f>Sheet3!E14</f>
        <v>3.4</v>
      </c>
      <c r="F17" s="8">
        <f t="shared" si="0"/>
        <v>28.155882352941177</v>
      </c>
      <c r="G17" s="7">
        <f>Sheet3!F14</f>
        <v>185.6</v>
      </c>
      <c r="H17" s="7">
        <f>Sheet3!G14</f>
        <v>7.53</v>
      </c>
      <c r="I17" s="8">
        <f t="shared" si="1"/>
        <v>24.648074369189906</v>
      </c>
      <c r="J17" s="8">
        <f t="shared" si="18"/>
        <v>281.33</v>
      </c>
      <c r="K17" s="8">
        <f t="shared" si="18"/>
        <v>10.93</v>
      </c>
      <c r="L17" s="8">
        <f t="shared" si="3"/>
        <v>25.73924977127173</v>
      </c>
      <c r="M17" s="7">
        <f>Sheet3!H14</f>
        <v>43.93</v>
      </c>
      <c r="N17" s="7">
        <f>Sheet3!I14</f>
        <v>1.47</v>
      </c>
      <c r="O17" s="8">
        <f t="shared" si="4"/>
        <v>29.8843537414966</v>
      </c>
      <c r="P17" s="7"/>
      <c r="Q17" s="8">
        <f t="shared" si="21"/>
        <v>325.26</v>
      </c>
      <c r="R17" s="8">
        <f t="shared" si="21"/>
        <v>12.4</v>
      </c>
      <c r="S17" s="8">
        <f t="shared" si="6"/>
        <v>26.230645161290322</v>
      </c>
    </row>
    <row r="18" spans="1:19" ht="12.75" customHeight="1" x14ac:dyDescent="0.25">
      <c r="A18" s="4"/>
      <c r="B18" s="4" t="str">
        <f>Sheet3!B15</f>
        <v>ECON</v>
      </c>
      <c r="C18" s="7">
        <f>Sheet1!C14</f>
        <v>48</v>
      </c>
      <c r="D18" s="7">
        <f>Sheet3!D15</f>
        <v>215.07</v>
      </c>
      <c r="E18" s="7">
        <f>Sheet3!E15</f>
        <v>6.97</v>
      </c>
      <c r="F18" s="8">
        <f t="shared" si="0"/>
        <v>30.856527977044475</v>
      </c>
      <c r="G18" s="7">
        <f>Sheet3!F15</f>
        <v>242.27</v>
      </c>
      <c r="H18" s="7">
        <f>Sheet3!G15</f>
        <v>9.66</v>
      </c>
      <c r="I18" s="8">
        <f t="shared" si="1"/>
        <v>25.079710144927535</v>
      </c>
      <c r="J18" s="8">
        <f t="shared" si="18"/>
        <v>457.34000000000003</v>
      </c>
      <c r="K18" s="8">
        <f t="shared" si="18"/>
        <v>16.63</v>
      </c>
      <c r="L18" s="8">
        <f t="shared" si="3"/>
        <v>27.500901984365608</v>
      </c>
      <c r="M18" s="7">
        <f>Sheet3!H15</f>
        <v>8.33</v>
      </c>
      <c r="N18" s="7">
        <f>Sheet3!I15</f>
        <v>1.53</v>
      </c>
      <c r="O18" s="8">
        <f t="shared" si="4"/>
        <v>5.4444444444444446</v>
      </c>
      <c r="P18" s="7"/>
      <c r="Q18" s="8">
        <f t="shared" si="21"/>
        <v>465.67</v>
      </c>
      <c r="R18" s="8">
        <f t="shared" si="21"/>
        <v>18.16</v>
      </c>
      <c r="S18" s="8">
        <f t="shared" si="6"/>
        <v>25.642621145374449</v>
      </c>
    </row>
    <row r="19" spans="1:19" ht="12.75" customHeight="1" x14ac:dyDescent="0.25">
      <c r="A19" s="4"/>
      <c r="B19" s="4" t="str">
        <f>Sheet3!B16</f>
        <v>FIN</v>
      </c>
      <c r="C19" s="7">
        <f>Sheet1!C15</f>
        <v>29</v>
      </c>
      <c r="D19" s="7">
        <f>Sheet3!D16</f>
        <v>57.13</v>
      </c>
      <c r="E19" s="7">
        <f>Sheet3!E16</f>
        <v>1.73</v>
      </c>
      <c r="F19" s="8">
        <f t="shared" si="0"/>
        <v>33.02312138728324</v>
      </c>
      <c r="G19" s="7">
        <f>Sheet3!F16</f>
        <v>180.67</v>
      </c>
      <c r="H19" s="7">
        <f>Sheet3!G16</f>
        <v>7.38</v>
      </c>
      <c r="I19" s="8">
        <f t="shared" si="1"/>
        <v>24.4810298102981</v>
      </c>
      <c r="J19" s="8">
        <f t="shared" si="18"/>
        <v>237.79999999999998</v>
      </c>
      <c r="K19" s="8">
        <f t="shared" si="18"/>
        <v>9.11</v>
      </c>
      <c r="L19" s="8">
        <f t="shared" si="3"/>
        <v>26.103183315038418</v>
      </c>
      <c r="M19" s="7">
        <f>Sheet3!H16</f>
        <v>5</v>
      </c>
      <c r="N19" s="7">
        <f>Sheet3!I16</f>
        <v>0.66</v>
      </c>
      <c r="O19" s="8">
        <f t="shared" si="4"/>
        <v>7.5757575757575752</v>
      </c>
      <c r="P19" s="7"/>
      <c r="Q19" s="8">
        <f t="shared" si="21"/>
        <v>242.79999999999998</v>
      </c>
      <c r="R19" s="8">
        <f t="shared" si="21"/>
        <v>9.77</v>
      </c>
      <c r="S19" s="8">
        <f t="shared" si="6"/>
        <v>24.851586489252814</v>
      </c>
    </row>
    <row r="20" spans="1:19" ht="12.75" customHeight="1" x14ac:dyDescent="0.25">
      <c r="A20" s="4"/>
      <c r="B20" s="4" t="str">
        <f>Sheet3!B17</f>
        <v>MGMT</v>
      </c>
      <c r="C20" s="7">
        <f>Sheet1!C16</f>
        <v>52</v>
      </c>
      <c r="D20" s="7">
        <f>Sheet3!D17</f>
        <v>0</v>
      </c>
      <c r="E20" s="7">
        <f>Sheet3!E17</f>
        <v>0</v>
      </c>
      <c r="F20" s="8" t="str">
        <f t="shared" si="0"/>
        <v/>
      </c>
      <c r="G20" s="7">
        <f>Sheet3!F17</f>
        <v>461.47</v>
      </c>
      <c r="H20" s="7">
        <f>Sheet3!G17</f>
        <v>16.59</v>
      </c>
      <c r="I20" s="8">
        <f t="shared" si="1"/>
        <v>27.816154309825198</v>
      </c>
      <c r="J20" s="8">
        <f t="shared" si="18"/>
        <v>461.47</v>
      </c>
      <c r="K20" s="8">
        <f t="shared" si="18"/>
        <v>16.59</v>
      </c>
      <c r="L20" s="8">
        <f t="shared" si="3"/>
        <v>27.816154309825198</v>
      </c>
      <c r="M20" s="7">
        <f>Sheet3!H17</f>
        <v>53.27</v>
      </c>
      <c r="N20" s="7">
        <f>Sheet3!I17</f>
        <v>2.62</v>
      </c>
      <c r="O20" s="8">
        <f t="shared" si="4"/>
        <v>20.332061068702291</v>
      </c>
      <c r="P20" s="7"/>
      <c r="Q20" s="8">
        <f t="shared" si="21"/>
        <v>514.74</v>
      </c>
      <c r="R20" s="8">
        <f t="shared" si="21"/>
        <v>19.21</v>
      </c>
      <c r="S20" s="8">
        <f t="shared" si="6"/>
        <v>26.795419052576783</v>
      </c>
    </row>
    <row r="21" spans="1:19" ht="12.75" customHeight="1" x14ac:dyDescent="0.25">
      <c r="A21" s="4"/>
      <c r="B21" s="4" t="str">
        <f>Sheet3!B18</f>
        <v>MKT</v>
      </c>
      <c r="C21" s="7">
        <f>Sheet1!C17</f>
        <v>22</v>
      </c>
      <c r="D21" s="7">
        <f>Sheet3!D18</f>
        <v>0</v>
      </c>
      <c r="E21" s="7">
        <f>Sheet3!E18</f>
        <v>0</v>
      </c>
      <c r="F21" s="8" t="str">
        <f>IF(ISERROR(D21/E21),"",D21/E21)</f>
        <v/>
      </c>
      <c r="G21" s="7">
        <f>Sheet3!F18</f>
        <v>223.73</v>
      </c>
      <c r="H21" s="7">
        <f>Sheet3!G18</f>
        <v>7.35</v>
      </c>
      <c r="I21" s="8">
        <f>IF(ISERROR(G21/H21),"",G21/H21)</f>
        <v>30.439455782312926</v>
      </c>
      <c r="J21" s="8">
        <f t="shared" si="18"/>
        <v>223.73</v>
      </c>
      <c r="K21" s="8">
        <f t="shared" si="18"/>
        <v>7.35</v>
      </c>
      <c r="L21" s="8">
        <f t="shared" si="3"/>
        <v>30.439455782312926</v>
      </c>
      <c r="M21" s="7">
        <f>Sheet3!H18</f>
        <v>2.67</v>
      </c>
      <c r="N21" s="7">
        <f>Sheet3!I18</f>
        <v>0.33</v>
      </c>
      <c r="O21" s="8">
        <f>IF(ISERROR(M21/N21),"",M21/N21)</f>
        <v>8.0909090909090899</v>
      </c>
      <c r="P21" s="7"/>
      <c r="Q21" s="8">
        <f t="shared" si="21"/>
        <v>226.39999999999998</v>
      </c>
      <c r="R21" s="8">
        <f t="shared" si="21"/>
        <v>7.68</v>
      </c>
      <c r="S21" s="8">
        <f t="shared" si="6"/>
        <v>29.479166666666664</v>
      </c>
    </row>
    <row r="22" spans="1:19" ht="12.75" customHeight="1" x14ac:dyDescent="0.25">
      <c r="A22" s="4"/>
      <c r="B22" s="4" t="s">
        <v>51</v>
      </c>
      <c r="C22" s="4">
        <f>SUM(C11:C20)</f>
        <v>1215</v>
      </c>
      <c r="D22" s="4">
        <f>SUM(D15:D21)</f>
        <v>551.13</v>
      </c>
      <c r="E22" s="4">
        <f>SUM(E15:E21)</f>
        <v>19.63</v>
      </c>
      <c r="F22" s="9">
        <f t="shared" si="0"/>
        <v>28.075904228222111</v>
      </c>
      <c r="G22" s="4">
        <f>SUM(G15:G21)</f>
        <v>1724.49</v>
      </c>
      <c r="H22" s="4">
        <f>SUM(H15:H21)</f>
        <v>65.86</v>
      </c>
      <c r="I22" s="9">
        <f t="shared" si="1"/>
        <v>26.184178560583057</v>
      </c>
      <c r="J22" s="4">
        <f t="shared" si="18"/>
        <v>2275.62</v>
      </c>
      <c r="K22" s="9">
        <f t="shared" si="18"/>
        <v>85.49</v>
      </c>
      <c r="L22" s="9">
        <f>J22/K22</f>
        <v>26.618551877412564</v>
      </c>
      <c r="M22" s="4">
        <f>SUM(M15:M21)</f>
        <v>177.54</v>
      </c>
      <c r="N22" s="4">
        <f>SUM(N15:N21)</f>
        <v>10.69</v>
      </c>
      <c r="O22" s="9">
        <f t="shared" si="4"/>
        <v>16.608044901777362</v>
      </c>
      <c r="P22" s="4"/>
      <c r="Q22" s="9">
        <f t="shared" si="21"/>
        <v>2453.16</v>
      </c>
      <c r="R22" s="9">
        <f t="shared" si="21"/>
        <v>96.179999999999993</v>
      </c>
      <c r="S22" s="9">
        <f>Q22/R22</f>
        <v>25.505926388022459</v>
      </c>
    </row>
    <row r="23" spans="1:19" ht="7.5" customHeight="1" x14ac:dyDescent="0.25">
      <c r="A23" s="7"/>
      <c r="B23" s="7"/>
      <c r="C23" s="7"/>
      <c r="D23" s="7"/>
      <c r="E23" s="7"/>
      <c r="F23" s="7" t="str">
        <f t="shared" si="0"/>
        <v/>
      </c>
      <c r="G23" s="7"/>
      <c r="H23" s="7"/>
      <c r="I23" s="7" t="str">
        <f t="shared" si="1"/>
        <v/>
      </c>
      <c r="J23" s="7"/>
      <c r="K23" s="7"/>
      <c r="L23" s="7"/>
      <c r="M23" s="7"/>
      <c r="N23" s="7"/>
      <c r="O23" s="7" t="str">
        <f t="shared" si="4"/>
        <v/>
      </c>
      <c r="P23" s="7"/>
      <c r="Q23" s="7"/>
      <c r="R23" s="7"/>
      <c r="S23" s="7"/>
    </row>
    <row r="24" spans="1:19" ht="12.75" customHeight="1" x14ac:dyDescent="0.25">
      <c r="A24" s="4" t="str">
        <f>Sheet3!A19</f>
        <v>ED</v>
      </c>
      <c r="B24" s="4" t="str">
        <f>Sheet3!B19</f>
        <v>AASE</v>
      </c>
      <c r="C24" s="7">
        <f>Sheet1!C18</f>
        <v>83</v>
      </c>
      <c r="D24" s="7">
        <f>Sheet3!D19</f>
        <v>3.47</v>
      </c>
      <c r="E24" s="7">
        <f>Sheet3!E19</f>
        <v>0.27</v>
      </c>
      <c r="F24" s="8">
        <f t="shared" si="0"/>
        <v>12.851851851851851</v>
      </c>
      <c r="G24" s="7">
        <f>Sheet3!F19</f>
        <v>134.30000000000001</v>
      </c>
      <c r="H24" s="7">
        <f>Sheet3!G19</f>
        <v>6.41</v>
      </c>
      <c r="I24" s="8">
        <f t="shared" si="1"/>
        <v>20.951638065522623</v>
      </c>
      <c r="J24" s="8">
        <f t="shared" ref="J24:K27" si="23">D24+G24</f>
        <v>137.77000000000001</v>
      </c>
      <c r="K24" s="8">
        <f t="shared" si="23"/>
        <v>6.68</v>
      </c>
      <c r="L24" s="8">
        <f t="shared" ref="L24:L33" si="24">J24/K24</f>
        <v>20.624251497005989</v>
      </c>
      <c r="M24" s="7">
        <f>Sheet3!H19</f>
        <v>166.14</v>
      </c>
      <c r="N24" s="7">
        <f>Sheet3!I19</f>
        <v>12.63</v>
      </c>
      <c r="O24" s="8">
        <f t="shared" si="4"/>
        <v>13.154394299287409</v>
      </c>
      <c r="P24" s="7"/>
      <c r="Q24" s="8">
        <f t="shared" ref="Q24:R27" si="25">J24+M24</f>
        <v>303.90999999999997</v>
      </c>
      <c r="R24" s="8">
        <f t="shared" si="25"/>
        <v>19.310000000000002</v>
      </c>
      <c r="S24" s="8">
        <f t="shared" ref="S24:S33" si="26">Q24/R24</f>
        <v>15.738477472812011</v>
      </c>
    </row>
    <row r="25" spans="1:19" ht="12.75" customHeight="1" x14ac:dyDescent="0.25">
      <c r="A25" s="4"/>
      <c r="B25" s="4" t="str">
        <f>Sheet3!B20</f>
        <v>EDCI</v>
      </c>
      <c r="C25" s="7">
        <f>Sheet1!C19</f>
        <v>81</v>
      </c>
      <c r="D25" s="7">
        <f>Sheet3!D20</f>
        <v>0</v>
      </c>
      <c r="E25" s="7">
        <f>Sheet3!E20</f>
        <v>0</v>
      </c>
      <c r="F25" s="8" t="str">
        <f t="shared" si="0"/>
        <v/>
      </c>
      <c r="G25" s="7">
        <f>Sheet3!F20</f>
        <v>194.63</v>
      </c>
      <c r="H25" s="7">
        <f>Sheet3!G20</f>
        <v>11.19</v>
      </c>
      <c r="I25" s="8">
        <f t="shared" si="1"/>
        <v>17.393208221626452</v>
      </c>
      <c r="J25" s="8">
        <f t="shared" si="23"/>
        <v>194.63</v>
      </c>
      <c r="K25" s="8">
        <f t="shared" si="23"/>
        <v>11.19</v>
      </c>
      <c r="L25" s="8">
        <f t="shared" si="24"/>
        <v>17.393208221626452</v>
      </c>
      <c r="M25" s="7">
        <f>Sheet3!H20</f>
        <v>58.54</v>
      </c>
      <c r="N25" s="7">
        <f>Sheet3!I20</f>
        <v>4.22</v>
      </c>
      <c r="O25" s="8">
        <f t="shared" si="4"/>
        <v>13.872037914691944</v>
      </c>
      <c r="P25" s="7"/>
      <c r="Q25" s="8">
        <f t="shared" si="25"/>
        <v>253.17</v>
      </c>
      <c r="R25" s="8">
        <f t="shared" si="25"/>
        <v>15.41</v>
      </c>
      <c r="S25" s="8">
        <f t="shared" si="26"/>
        <v>16.428942245295261</v>
      </c>
    </row>
    <row r="26" spans="1:19" ht="12.75" customHeight="1" x14ac:dyDescent="0.25">
      <c r="A26" s="4"/>
      <c r="B26" s="4" t="str">
        <f>Sheet3!B21</f>
        <v>EDSC</v>
      </c>
      <c r="C26" s="7">
        <f>Sheet1!C20</f>
        <v>179</v>
      </c>
      <c r="D26" s="7">
        <f>Sheet3!D21</f>
        <v>34.799999999999997</v>
      </c>
      <c r="E26" s="7">
        <f>Sheet3!E21</f>
        <v>0.57999999999999996</v>
      </c>
      <c r="F26" s="8">
        <f t="shared" si="0"/>
        <v>60</v>
      </c>
      <c r="G26" s="7">
        <f>Sheet3!F21</f>
        <v>410.1</v>
      </c>
      <c r="H26" s="7">
        <f>Sheet3!G21</f>
        <v>13.21</v>
      </c>
      <c r="I26" s="8">
        <f t="shared" si="1"/>
        <v>31.044663133989403</v>
      </c>
      <c r="J26" s="8">
        <f t="shared" si="23"/>
        <v>444.90000000000003</v>
      </c>
      <c r="K26" s="8">
        <f t="shared" si="23"/>
        <v>13.790000000000001</v>
      </c>
      <c r="L26" s="8">
        <f t="shared" si="24"/>
        <v>32.262509064539522</v>
      </c>
      <c r="M26" s="7">
        <f>Sheet3!H21</f>
        <v>257.17</v>
      </c>
      <c r="N26" s="7">
        <f>Sheet3!I21</f>
        <v>18.420000000000002</v>
      </c>
      <c r="O26" s="8">
        <f t="shared" si="4"/>
        <v>13.961454940282302</v>
      </c>
      <c r="P26" s="7"/>
      <c r="Q26" s="8">
        <f t="shared" si="25"/>
        <v>702.07</v>
      </c>
      <c r="R26" s="8">
        <f t="shared" si="25"/>
        <v>32.21</v>
      </c>
      <c r="S26" s="8">
        <f t="shared" si="26"/>
        <v>21.796647004036014</v>
      </c>
    </row>
    <row r="27" spans="1:19" ht="12.75" customHeight="1" x14ac:dyDescent="0.25">
      <c r="A27" s="4"/>
      <c r="B27" s="4" t="s">
        <v>51</v>
      </c>
      <c r="C27" s="4">
        <f>SUM(C21:C25)</f>
        <v>1401</v>
      </c>
      <c r="D27" s="4">
        <f>SUM(D24:D26)</f>
        <v>38.269999999999996</v>
      </c>
      <c r="E27" s="4">
        <f>SUM(E24:E26)</f>
        <v>0.85</v>
      </c>
      <c r="F27" s="8">
        <f t="shared" si="0"/>
        <v>45.023529411764706</v>
      </c>
      <c r="G27" s="4">
        <f>SUM(G24:G26)</f>
        <v>739.03</v>
      </c>
      <c r="H27" s="4">
        <f>SUM(H24:H26)</f>
        <v>30.810000000000002</v>
      </c>
      <c r="I27" s="9">
        <f t="shared" si="1"/>
        <v>23.986692632262251</v>
      </c>
      <c r="J27" s="9">
        <f t="shared" si="23"/>
        <v>777.3</v>
      </c>
      <c r="K27" s="9">
        <f t="shared" si="23"/>
        <v>31.660000000000004</v>
      </c>
      <c r="L27" s="9">
        <f>J27/K27</f>
        <v>24.551484523057482</v>
      </c>
      <c r="M27" s="4">
        <f>SUM(M24:M26)</f>
        <v>481.85</v>
      </c>
      <c r="N27" s="4">
        <f>SUM(N24:N26)</f>
        <v>35.270000000000003</v>
      </c>
      <c r="O27" s="9">
        <f t="shared" si="4"/>
        <v>13.661752197334845</v>
      </c>
      <c r="P27" s="4"/>
      <c r="Q27" s="9">
        <f t="shared" si="25"/>
        <v>1259.1500000000001</v>
      </c>
      <c r="R27" s="9">
        <f t="shared" si="25"/>
        <v>66.930000000000007</v>
      </c>
      <c r="S27" s="9">
        <f>Q27/R27</f>
        <v>18.812938891379051</v>
      </c>
    </row>
    <row r="28" spans="1:19" ht="5.0999999999999996" customHeight="1" x14ac:dyDescent="0.25">
      <c r="A28" s="7"/>
      <c r="B28" s="7"/>
      <c r="C28" s="7"/>
      <c r="D28" s="7"/>
      <c r="E28" s="7"/>
      <c r="F28" s="7" t="str">
        <f t="shared" si="0"/>
        <v/>
      </c>
      <c r="G28" s="7"/>
      <c r="H28" s="7"/>
      <c r="I28" s="7" t="str">
        <f t="shared" si="1"/>
        <v/>
      </c>
      <c r="J28" s="7"/>
      <c r="K28" s="7"/>
      <c r="L28" s="7"/>
      <c r="M28" s="7"/>
      <c r="N28" s="7"/>
      <c r="O28" s="7" t="str">
        <f t="shared" si="4"/>
        <v/>
      </c>
      <c r="P28" s="7"/>
      <c r="Q28" s="7"/>
      <c r="R28" s="7"/>
      <c r="S28" s="7"/>
    </row>
    <row r="29" spans="1:19" ht="12.75" customHeight="1" x14ac:dyDescent="0.25">
      <c r="A29" s="4" t="str">
        <f>Sheet3!A22</f>
        <v>ET</v>
      </c>
      <c r="B29" s="4" t="str">
        <f>Sheet3!B22</f>
        <v>CE</v>
      </c>
      <c r="C29" s="7">
        <f>Sheet1!C21</f>
        <v>46</v>
      </c>
      <c r="D29" s="7">
        <f>Sheet3!D22</f>
        <v>60.27</v>
      </c>
      <c r="E29" s="7">
        <f>Sheet3!E22</f>
        <v>4.49</v>
      </c>
      <c r="F29" s="8">
        <f t="shared" si="0"/>
        <v>13.423162583518931</v>
      </c>
      <c r="G29" s="7">
        <f>Sheet3!F22</f>
        <v>125.15</v>
      </c>
      <c r="H29" s="7">
        <f>Sheet3!G22</f>
        <v>7.05</v>
      </c>
      <c r="I29" s="8">
        <f t="shared" si="1"/>
        <v>17.75177304964539</v>
      </c>
      <c r="J29" s="8">
        <f t="shared" ref="J29:K35" si="27">D29+G29</f>
        <v>185.42000000000002</v>
      </c>
      <c r="K29" s="8">
        <f t="shared" si="27"/>
        <v>11.54</v>
      </c>
      <c r="L29" s="8">
        <f>J29/K29</f>
        <v>16.067590987868286</v>
      </c>
      <c r="M29" s="7">
        <f>Sheet3!H22</f>
        <v>25.08</v>
      </c>
      <c r="N29" s="7">
        <f>Sheet3!I22</f>
        <v>1.21</v>
      </c>
      <c r="O29" s="8">
        <f t="shared" si="4"/>
        <v>20.727272727272727</v>
      </c>
      <c r="P29" s="7"/>
      <c r="Q29" s="8">
        <f t="shared" ref="Q29:R35" si="28">J29+M29</f>
        <v>210.5</v>
      </c>
      <c r="R29" s="8">
        <f t="shared" si="28"/>
        <v>12.75</v>
      </c>
      <c r="S29" s="8">
        <f>Q29/R29</f>
        <v>16.509803921568629</v>
      </c>
    </row>
    <row r="30" spans="1:19" ht="12.75" customHeight="1" x14ac:dyDescent="0.25">
      <c r="A30" s="4"/>
      <c r="B30" s="4" t="str">
        <f>Sheet3!B23</f>
        <v>CS</v>
      </c>
      <c r="C30" s="7">
        <f>Sheet1!C22</f>
        <v>53</v>
      </c>
      <c r="D30" s="7">
        <f>Sheet3!D23</f>
        <v>174.4</v>
      </c>
      <c r="E30" s="7">
        <f>Sheet3!E23</f>
        <v>6.71</v>
      </c>
      <c r="F30" s="8">
        <f t="shared" si="0"/>
        <v>25.991058122205665</v>
      </c>
      <c r="G30" s="7">
        <f>Sheet3!F23</f>
        <v>129.47</v>
      </c>
      <c r="H30" s="7">
        <f>Sheet3!G23</f>
        <v>6.49</v>
      </c>
      <c r="I30" s="8">
        <f t="shared" si="1"/>
        <v>19.949152542372879</v>
      </c>
      <c r="J30" s="8">
        <f t="shared" si="27"/>
        <v>303.87</v>
      </c>
      <c r="K30" s="8">
        <f t="shared" si="27"/>
        <v>13.2</v>
      </c>
      <c r="L30" s="8">
        <f t="shared" si="24"/>
        <v>23.020454545454548</v>
      </c>
      <c r="M30" s="7">
        <f>Sheet3!H23</f>
        <v>50.17</v>
      </c>
      <c r="N30" s="7">
        <f>Sheet3!I23</f>
        <v>1.85</v>
      </c>
      <c r="O30" s="8">
        <f t="shared" si="4"/>
        <v>27.118918918918919</v>
      </c>
      <c r="P30" s="7"/>
      <c r="Q30" s="8">
        <f t="shared" si="28"/>
        <v>354.04</v>
      </c>
      <c r="R30" s="8">
        <f t="shared" si="28"/>
        <v>15.049999999999999</v>
      </c>
      <c r="S30" s="8">
        <f t="shared" si="26"/>
        <v>23.524252491694355</v>
      </c>
    </row>
    <row r="31" spans="1:19" ht="12.75" customHeight="1" x14ac:dyDescent="0.25">
      <c r="A31" s="4"/>
      <c r="B31" s="4" t="str">
        <f>Sheet3!B24</f>
        <v>EE</v>
      </c>
      <c r="C31" s="7">
        <f>Sheet1!C23</f>
        <v>36</v>
      </c>
      <c r="D31" s="7">
        <f>Sheet3!D24</f>
        <v>41.68</v>
      </c>
      <c r="E31" s="7">
        <f>Sheet3!E24</f>
        <v>1.9</v>
      </c>
      <c r="F31" s="8">
        <f t="shared" si="0"/>
        <v>21.93684210526316</v>
      </c>
      <c r="G31" s="7">
        <f>Sheet3!F24</f>
        <v>199.53</v>
      </c>
      <c r="H31" s="7">
        <f>Sheet3!G24</f>
        <v>6.85</v>
      </c>
      <c r="I31" s="8">
        <f t="shared" si="1"/>
        <v>29.128467153284674</v>
      </c>
      <c r="J31" s="8">
        <f t="shared" si="27"/>
        <v>241.21</v>
      </c>
      <c r="K31" s="8">
        <f t="shared" si="27"/>
        <v>8.75</v>
      </c>
      <c r="L31" s="8">
        <f t="shared" si="24"/>
        <v>27.566857142857145</v>
      </c>
      <c r="M31" s="7">
        <f>Sheet3!H24</f>
        <v>88.43</v>
      </c>
      <c r="N31" s="7">
        <f>Sheet3!I24</f>
        <v>2.96</v>
      </c>
      <c r="O31" s="8">
        <f t="shared" si="4"/>
        <v>29.875000000000004</v>
      </c>
      <c r="P31" s="7"/>
      <c r="Q31" s="8">
        <f t="shared" si="28"/>
        <v>329.64</v>
      </c>
      <c r="R31" s="8">
        <f t="shared" si="28"/>
        <v>11.71</v>
      </c>
      <c r="S31" s="8">
        <f t="shared" si="26"/>
        <v>28.150298889837742</v>
      </c>
    </row>
    <row r="32" spans="1:19" ht="12.75" customHeight="1" x14ac:dyDescent="0.25">
      <c r="A32" s="4"/>
      <c r="B32" s="4" t="str">
        <f>Sheet3!B25</f>
        <v>ETD</v>
      </c>
      <c r="C32" s="7">
        <f>Sheet1!C24</f>
        <v>48</v>
      </c>
      <c r="D32" s="7">
        <f>Sheet3!D25</f>
        <v>82.47</v>
      </c>
      <c r="E32" s="7">
        <f>Sheet3!E25</f>
        <v>2.99</v>
      </c>
      <c r="F32" s="8">
        <f t="shared" si="0"/>
        <v>27.581939799331103</v>
      </c>
      <c r="G32" s="7">
        <f>Sheet3!F25</f>
        <v>48.87</v>
      </c>
      <c r="H32" s="7">
        <f>Sheet3!G25</f>
        <v>1.55</v>
      </c>
      <c r="I32" s="8">
        <f t="shared" si="1"/>
        <v>31.529032258064515</v>
      </c>
      <c r="J32" s="8">
        <f t="shared" si="27"/>
        <v>131.34</v>
      </c>
      <c r="K32" s="8">
        <f t="shared" si="27"/>
        <v>4.54</v>
      </c>
      <c r="L32" s="8">
        <f t="shared" si="24"/>
        <v>28.929515418502202</v>
      </c>
      <c r="M32" s="7">
        <f>Sheet3!H25</f>
        <v>0</v>
      </c>
      <c r="N32" s="7">
        <f>Sheet3!I25</f>
        <v>0</v>
      </c>
      <c r="O32" s="8" t="str">
        <f t="shared" si="4"/>
        <v/>
      </c>
      <c r="P32" s="7"/>
      <c r="Q32" s="8">
        <f t="shared" si="28"/>
        <v>131.34</v>
      </c>
      <c r="R32" s="8">
        <f t="shared" si="28"/>
        <v>4.54</v>
      </c>
      <c r="S32" s="8">
        <f t="shared" si="26"/>
        <v>28.929515418502202</v>
      </c>
    </row>
    <row r="33" spans="1:19" ht="12.75" customHeight="1" x14ac:dyDescent="0.25">
      <c r="A33" s="4"/>
      <c r="B33" s="4" t="str">
        <f>Sheet3!B26</f>
        <v>ME</v>
      </c>
      <c r="C33" s="7">
        <f>Sheet1!C25</f>
        <v>50</v>
      </c>
      <c r="D33" s="7">
        <f>Sheet3!D26</f>
        <v>61.53</v>
      </c>
      <c r="E33" s="7">
        <f>Sheet3!E26</f>
        <v>3.3</v>
      </c>
      <c r="F33" s="8">
        <f t="shared" si="0"/>
        <v>18.645454545454548</v>
      </c>
      <c r="G33" s="7">
        <f>Sheet3!F26</f>
        <v>180.58</v>
      </c>
      <c r="H33" s="7">
        <f>Sheet3!G26</f>
        <v>9.08</v>
      </c>
      <c r="I33" s="8">
        <f t="shared" si="1"/>
        <v>19.887665198237887</v>
      </c>
      <c r="J33" s="8">
        <f t="shared" si="27"/>
        <v>242.11</v>
      </c>
      <c r="K33" s="8">
        <f t="shared" si="27"/>
        <v>12.379999999999999</v>
      </c>
      <c r="L33" s="8">
        <f t="shared" si="24"/>
        <v>19.556542810985462</v>
      </c>
      <c r="M33" s="7">
        <f>Sheet3!H26</f>
        <v>37.18</v>
      </c>
      <c r="N33" s="7">
        <f>Sheet3!I26</f>
        <v>1.1200000000000001</v>
      </c>
      <c r="O33" s="8">
        <f t="shared" si="4"/>
        <v>33.196428571428569</v>
      </c>
      <c r="P33" s="7"/>
      <c r="Q33" s="8">
        <f t="shared" si="28"/>
        <v>279.29000000000002</v>
      </c>
      <c r="R33" s="8">
        <f t="shared" si="28"/>
        <v>13.5</v>
      </c>
      <c r="S33" s="8">
        <f t="shared" si="26"/>
        <v>20.688148148148148</v>
      </c>
    </row>
    <row r="34" spans="1:19" ht="12.75" customHeight="1" x14ac:dyDescent="0.25">
      <c r="A34" s="4"/>
      <c r="B34" s="4" t="str">
        <f>Sheet3!B27</f>
        <v>TECH</v>
      </c>
      <c r="C34" s="7">
        <f>Sheet1!C26</f>
        <v>53</v>
      </c>
      <c r="D34" s="7">
        <f>Sheet3!D27</f>
        <v>107.43</v>
      </c>
      <c r="E34" s="7">
        <f>Sheet3!E27</f>
        <v>3.72</v>
      </c>
      <c r="F34" s="8">
        <f>IF(ISERROR(D34/E34),"",D34/E34)</f>
        <v>28.879032258064516</v>
      </c>
      <c r="G34" s="7">
        <f>Sheet3!F27</f>
        <v>106.53</v>
      </c>
      <c r="H34" s="7">
        <f>Sheet3!G27</f>
        <v>4.9800000000000004</v>
      </c>
      <c r="I34" s="8">
        <f>IF(ISERROR(G34/H34),"",G34/H34)</f>
        <v>21.391566265060238</v>
      </c>
      <c r="J34" s="8">
        <f t="shared" si="27"/>
        <v>213.96</v>
      </c>
      <c r="K34" s="8">
        <f t="shared" si="27"/>
        <v>8.7000000000000011</v>
      </c>
      <c r="L34" s="8">
        <f>J34/K34</f>
        <v>24.593103448275858</v>
      </c>
      <c r="M34" s="7">
        <f>Sheet3!H27</f>
        <v>0.25</v>
      </c>
      <c r="N34" s="7">
        <f>Sheet3!I27</f>
        <v>0.09</v>
      </c>
      <c r="O34" s="8">
        <f>IF(ISERROR(M34/N34),"",M34/N34)</f>
        <v>2.7777777777777777</v>
      </c>
      <c r="P34" s="7"/>
      <c r="Q34" s="8">
        <f t="shared" si="28"/>
        <v>214.21</v>
      </c>
      <c r="R34" s="8">
        <f t="shared" si="28"/>
        <v>8.7900000000000009</v>
      </c>
      <c r="S34" s="8">
        <f>Q34/R34</f>
        <v>24.369738339021612</v>
      </c>
    </row>
    <row r="35" spans="1:19" ht="12.75" customHeight="1" x14ac:dyDescent="0.25">
      <c r="A35" s="4"/>
      <c r="B35" s="4" t="s">
        <v>51</v>
      </c>
      <c r="C35" s="4">
        <f>SUM(C29:C33)</f>
        <v>233</v>
      </c>
      <c r="D35" s="4">
        <f>SUM(D29:D34)</f>
        <v>527.78</v>
      </c>
      <c r="E35" s="4">
        <f>SUM(E29:E34)</f>
        <v>23.11</v>
      </c>
      <c r="F35" s="9">
        <f t="shared" si="0"/>
        <v>22.837732583297274</v>
      </c>
      <c r="G35" s="4">
        <f>SUM(G29:G34)</f>
        <v>790.13</v>
      </c>
      <c r="H35" s="4">
        <f>SUM(H29:H34)</f>
        <v>36</v>
      </c>
      <c r="I35" s="9">
        <f t="shared" si="1"/>
        <v>21.948055555555555</v>
      </c>
      <c r="J35" s="9">
        <f t="shared" si="27"/>
        <v>1317.9099999999999</v>
      </c>
      <c r="K35" s="9">
        <f t="shared" si="27"/>
        <v>59.11</v>
      </c>
      <c r="L35" s="9">
        <f>J35/K35</f>
        <v>22.295889020470309</v>
      </c>
      <c r="M35" s="4">
        <f>SUM(M29:M34)</f>
        <v>201.11</v>
      </c>
      <c r="N35" s="4">
        <f>SUM(N29:N34)</f>
        <v>7.2299999999999995</v>
      </c>
      <c r="O35" s="9">
        <f t="shared" si="4"/>
        <v>27.816044260027667</v>
      </c>
      <c r="P35" s="4"/>
      <c r="Q35" s="9">
        <f t="shared" si="28"/>
        <v>1519.02</v>
      </c>
      <c r="R35" s="9">
        <f t="shared" si="28"/>
        <v>66.34</v>
      </c>
      <c r="S35" s="9">
        <f>Q35/R35</f>
        <v>22.897497738920709</v>
      </c>
    </row>
    <row r="36" spans="1:19" ht="6.75" customHeight="1" x14ac:dyDescent="0.25">
      <c r="A36" s="7"/>
      <c r="B36" s="7"/>
      <c r="C36" s="7"/>
      <c r="D36" s="7"/>
      <c r="E36" s="7"/>
      <c r="F36" s="7" t="str">
        <f t="shared" si="0"/>
        <v/>
      </c>
      <c r="G36" s="7"/>
      <c r="H36" s="7"/>
      <c r="I36" s="7" t="str">
        <f t="shared" si="1"/>
        <v/>
      </c>
      <c r="J36" s="7"/>
      <c r="K36" s="7"/>
      <c r="L36" s="7"/>
      <c r="M36" s="7"/>
      <c r="N36" s="7"/>
      <c r="O36" s="7" t="str">
        <f t="shared" si="4"/>
        <v/>
      </c>
      <c r="P36" s="7"/>
      <c r="Q36" s="7"/>
      <c r="R36" s="7"/>
      <c r="S36" s="7"/>
    </row>
    <row r="37" spans="1:19" ht="12.75" customHeight="1" x14ac:dyDescent="0.25">
      <c r="A37" s="4" t="str">
        <f>Sheet3!A28</f>
        <v>HHS</v>
      </c>
      <c r="B37" s="4" t="str">
        <f>Sheet3!B28</f>
        <v>CFS</v>
      </c>
      <c r="C37" s="7">
        <f>Sheet1!C27</f>
        <v>48</v>
      </c>
      <c r="D37" s="7">
        <f>Sheet3!D28</f>
        <v>174.87</v>
      </c>
      <c r="E37" s="7">
        <f>Sheet3!E28</f>
        <v>4.38</v>
      </c>
      <c r="F37" s="8">
        <f t="shared" si="0"/>
        <v>39.924657534246577</v>
      </c>
      <c r="G37" s="7">
        <f>Sheet3!F28</f>
        <v>267.47000000000003</v>
      </c>
      <c r="H37" s="7">
        <f>Sheet3!G28</f>
        <v>6.45</v>
      </c>
      <c r="I37" s="8">
        <f t="shared" si="1"/>
        <v>41.468217054263569</v>
      </c>
      <c r="J37" s="8">
        <f t="shared" ref="J37:K45" si="29">D37+G37</f>
        <v>442.34000000000003</v>
      </c>
      <c r="K37" s="8">
        <f t="shared" si="29"/>
        <v>10.83</v>
      </c>
      <c r="L37" s="8">
        <f t="shared" ref="L37:L60" si="30">J37/K37</f>
        <v>40.843951985226226</v>
      </c>
      <c r="M37" s="7">
        <f>Sheet3!H28</f>
        <v>14.75</v>
      </c>
      <c r="N37" s="7">
        <f>Sheet3!I28</f>
        <v>0.79</v>
      </c>
      <c r="O37" s="8">
        <f t="shared" si="4"/>
        <v>18.670886075949365</v>
      </c>
      <c r="P37" s="7"/>
      <c r="Q37" s="8">
        <f t="shared" ref="Q37:R45" si="31">J37+M37</f>
        <v>457.09000000000003</v>
      </c>
      <c r="R37" s="8">
        <f t="shared" si="31"/>
        <v>11.620000000000001</v>
      </c>
      <c r="S37" s="8">
        <f t="shared" ref="S37:S60" si="32">Q37/R37</f>
        <v>39.336488812392425</v>
      </c>
    </row>
    <row r="38" spans="1:19" ht="12.75" customHeight="1" x14ac:dyDescent="0.25">
      <c r="A38" s="4"/>
      <c r="B38" s="4" t="str">
        <f>Sheet3!B29</f>
        <v>COMD</v>
      </c>
      <c r="C38" s="7">
        <f>Sheet1!C28</f>
        <v>46</v>
      </c>
      <c r="D38" s="7">
        <f>Sheet3!D29</f>
        <v>124</v>
      </c>
      <c r="E38" s="7">
        <f>Sheet3!E29</f>
        <v>2.92</v>
      </c>
      <c r="F38" s="8">
        <f t="shared" si="0"/>
        <v>42.465753424657535</v>
      </c>
      <c r="G38" s="7">
        <f>Sheet3!F29</f>
        <v>194.22</v>
      </c>
      <c r="H38" s="7">
        <f>Sheet3!G29</f>
        <v>5.98</v>
      </c>
      <c r="I38" s="8">
        <f t="shared" si="1"/>
        <v>32.478260869565212</v>
      </c>
      <c r="J38" s="8">
        <f t="shared" si="29"/>
        <v>318.22000000000003</v>
      </c>
      <c r="K38" s="8">
        <f t="shared" si="29"/>
        <v>8.9</v>
      </c>
      <c r="L38" s="8">
        <f t="shared" si="30"/>
        <v>35.755056179775281</v>
      </c>
      <c r="M38" s="7">
        <f>Sheet3!H29</f>
        <v>34.72</v>
      </c>
      <c r="N38" s="7">
        <f>Sheet3!I29</f>
        <v>3.75</v>
      </c>
      <c r="O38" s="8">
        <f t="shared" si="4"/>
        <v>9.2586666666666666</v>
      </c>
      <c r="P38" s="7"/>
      <c r="Q38" s="8">
        <f t="shared" si="31"/>
        <v>352.94000000000005</v>
      </c>
      <c r="R38" s="8">
        <f t="shared" si="31"/>
        <v>12.65</v>
      </c>
      <c r="S38" s="8">
        <f t="shared" si="32"/>
        <v>27.900395256917001</v>
      </c>
    </row>
    <row r="39" spans="1:19" ht="12.75" customHeight="1" x14ac:dyDescent="0.25">
      <c r="A39" s="4"/>
      <c r="B39" s="4" t="str">
        <f>Sheet3!B30</f>
        <v>CRIM</v>
      </c>
      <c r="C39" s="7">
        <f>Sheet1!C29</f>
        <v>45</v>
      </c>
      <c r="D39" s="7">
        <f>Sheet3!D30</f>
        <v>93.33</v>
      </c>
      <c r="E39" s="7">
        <f>Sheet3!E30</f>
        <v>1.87</v>
      </c>
      <c r="F39" s="8">
        <f t="shared" si="0"/>
        <v>49.909090909090907</v>
      </c>
      <c r="G39" s="7">
        <f>Sheet3!F30</f>
        <v>180.4</v>
      </c>
      <c r="H39" s="7">
        <f>Sheet3!G30</f>
        <v>8.27</v>
      </c>
      <c r="I39" s="8">
        <f t="shared" si="1"/>
        <v>21.813784764207984</v>
      </c>
      <c r="J39" s="8">
        <f t="shared" si="29"/>
        <v>273.73</v>
      </c>
      <c r="K39" s="8">
        <f t="shared" si="29"/>
        <v>10.14</v>
      </c>
      <c r="L39" s="8">
        <f t="shared" si="30"/>
        <v>26.995069033530573</v>
      </c>
      <c r="M39" s="7">
        <f>Sheet3!H30</f>
        <v>10.58</v>
      </c>
      <c r="N39" s="7">
        <f>Sheet3!I30</f>
        <v>1.5</v>
      </c>
      <c r="O39" s="8">
        <f t="shared" si="4"/>
        <v>7.0533333333333337</v>
      </c>
      <c r="P39" s="7"/>
      <c r="Q39" s="8">
        <f t="shared" si="31"/>
        <v>284.31</v>
      </c>
      <c r="R39" s="8">
        <f t="shared" si="31"/>
        <v>11.64</v>
      </c>
      <c r="S39" s="8">
        <f t="shared" si="32"/>
        <v>24.425257731958762</v>
      </c>
    </row>
    <row r="40" spans="1:19" ht="12.75" customHeight="1" x14ac:dyDescent="0.25">
      <c r="A40" s="4"/>
      <c r="B40" s="4" t="str">
        <f>Sheet3!B31</f>
        <v>HHSD</v>
      </c>
      <c r="C40" s="7">
        <f>Sheet1!C30</f>
        <v>41</v>
      </c>
      <c r="D40" s="7">
        <f>Sheet3!D31</f>
        <v>186.4</v>
      </c>
      <c r="E40" s="7">
        <f>Sheet3!E31</f>
        <v>8.08</v>
      </c>
      <c r="F40" s="8">
        <f t="shared" si="0"/>
        <v>23.06930693069307</v>
      </c>
      <c r="G40" s="7">
        <f>Sheet3!F31</f>
        <v>46.28</v>
      </c>
      <c r="H40" s="7">
        <f>Sheet3!G31</f>
        <v>3.23</v>
      </c>
      <c r="I40" s="8">
        <f t="shared" si="1"/>
        <v>14.328173374613003</v>
      </c>
      <c r="J40" s="8">
        <f t="shared" si="29"/>
        <v>232.68</v>
      </c>
      <c r="K40" s="8">
        <f t="shared" si="29"/>
        <v>11.31</v>
      </c>
      <c r="L40" s="8">
        <f t="shared" si="30"/>
        <v>20.572944297082227</v>
      </c>
      <c r="M40" s="7">
        <f>Sheet3!H31</f>
        <v>0</v>
      </c>
      <c r="N40" s="7">
        <f>Sheet3!I31</f>
        <v>0</v>
      </c>
      <c r="O40" s="8" t="str">
        <f t="shared" si="4"/>
        <v/>
      </c>
      <c r="P40" s="7"/>
      <c r="Q40" s="8">
        <f t="shared" si="31"/>
        <v>232.68</v>
      </c>
      <c r="R40" s="8">
        <f t="shared" si="31"/>
        <v>11.31</v>
      </c>
      <c r="S40" s="8">
        <f t="shared" si="32"/>
        <v>20.572944297082227</v>
      </c>
    </row>
    <row r="41" spans="1:19" ht="12.75" customHeight="1" x14ac:dyDescent="0.25">
      <c r="A41" s="4"/>
      <c r="B41" s="4" t="str">
        <f>Sheet3!B32</f>
        <v>KPE</v>
      </c>
      <c r="C41" s="7">
        <f>Sheet1!C31</f>
        <v>141</v>
      </c>
      <c r="D41" s="7">
        <f>Sheet3!D32</f>
        <v>201.62</v>
      </c>
      <c r="E41" s="7">
        <f>Sheet3!E32</f>
        <v>10.050000000000001</v>
      </c>
      <c r="F41" s="8">
        <f t="shared" si="0"/>
        <v>20.061691542288557</v>
      </c>
      <c r="G41" s="7">
        <f>Sheet3!F32</f>
        <v>473.78</v>
      </c>
      <c r="H41" s="7">
        <f>Sheet3!G32</f>
        <v>18.2</v>
      </c>
      <c r="I41" s="8">
        <f t="shared" si="1"/>
        <v>26.03186813186813</v>
      </c>
      <c r="J41" s="8">
        <f t="shared" si="29"/>
        <v>675.4</v>
      </c>
      <c r="K41" s="8">
        <f t="shared" si="29"/>
        <v>28.25</v>
      </c>
      <c r="L41" s="8">
        <f t="shared" si="30"/>
        <v>23.907964601769912</v>
      </c>
      <c r="M41" s="7">
        <f>Sheet3!H32</f>
        <v>27.1</v>
      </c>
      <c r="N41" s="7">
        <f>Sheet3!I32</f>
        <v>1.77</v>
      </c>
      <c r="O41" s="8">
        <f t="shared" si="4"/>
        <v>15.310734463276837</v>
      </c>
      <c r="P41" s="7"/>
      <c r="Q41" s="8">
        <f t="shared" si="31"/>
        <v>702.5</v>
      </c>
      <c r="R41" s="8">
        <f t="shared" si="31"/>
        <v>30.02</v>
      </c>
      <c r="S41" s="8">
        <f t="shared" si="32"/>
        <v>23.401065956029313</v>
      </c>
    </row>
    <row r="42" spans="1:19" ht="12.75" customHeight="1" x14ac:dyDescent="0.25">
      <c r="A42" s="4"/>
      <c r="B42" s="4" t="str">
        <f>Sheet3!B33</f>
        <v>NURS</v>
      </c>
      <c r="C42" s="7">
        <f>Sheet1!C32</f>
        <v>52</v>
      </c>
      <c r="D42" s="7">
        <f>Sheet3!D33</f>
        <v>67.73</v>
      </c>
      <c r="E42" s="7">
        <f>Sheet3!E33</f>
        <v>6.71</v>
      </c>
      <c r="F42" s="8">
        <f t="shared" si="0"/>
        <v>10.093889716840538</v>
      </c>
      <c r="G42" s="7">
        <f>Sheet3!F33</f>
        <v>124.92</v>
      </c>
      <c r="H42" s="7">
        <f>Sheet3!G33</f>
        <v>8.67</v>
      </c>
      <c r="I42" s="8">
        <f t="shared" si="1"/>
        <v>14.408304498269896</v>
      </c>
      <c r="J42" s="8">
        <f t="shared" si="29"/>
        <v>192.65</v>
      </c>
      <c r="K42" s="8">
        <f t="shared" si="29"/>
        <v>15.379999999999999</v>
      </c>
      <c r="L42" s="8">
        <f t="shared" si="30"/>
        <v>12.526007802340704</v>
      </c>
      <c r="M42" s="7">
        <f>Sheet3!H33</f>
        <v>83.4</v>
      </c>
      <c r="N42" s="7">
        <f>Sheet3!I33</f>
        <v>6.61</v>
      </c>
      <c r="O42" s="8">
        <f t="shared" si="4"/>
        <v>12.617246596066567</v>
      </c>
      <c r="P42" s="7"/>
      <c r="Q42" s="8">
        <f t="shared" si="31"/>
        <v>276.05</v>
      </c>
      <c r="R42" s="8">
        <f t="shared" si="31"/>
        <v>21.99</v>
      </c>
      <c r="S42" s="8">
        <f t="shared" si="32"/>
        <v>12.553433378808551</v>
      </c>
    </row>
    <row r="43" spans="1:19" ht="12.75" customHeight="1" x14ac:dyDescent="0.25">
      <c r="A43" s="4"/>
      <c r="B43" s="4" t="str">
        <f>Sheet3!B34</f>
        <v>PH</v>
      </c>
      <c r="C43" s="7">
        <f>Sheet1!C33</f>
        <v>101</v>
      </c>
      <c r="D43" s="7">
        <f>Sheet3!D34</f>
        <v>29.93</v>
      </c>
      <c r="E43" s="7">
        <f>Sheet3!E34</f>
        <v>1.53</v>
      </c>
      <c r="F43" s="8">
        <f t="shared" si="0"/>
        <v>19.562091503267972</v>
      </c>
      <c r="G43" s="7">
        <f>Sheet3!F34</f>
        <v>218.98</v>
      </c>
      <c r="H43" s="7">
        <f>Sheet3!G34</f>
        <v>6.46</v>
      </c>
      <c r="I43" s="8">
        <f t="shared" si="1"/>
        <v>33.897832817337459</v>
      </c>
      <c r="J43" s="8">
        <f t="shared" si="29"/>
        <v>248.91</v>
      </c>
      <c r="K43" s="8">
        <f t="shared" si="29"/>
        <v>7.99</v>
      </c>
      <c r="L43" s="8">
        <f>J43/K43</f>
        <v>31.152690863579473</v>
      </c>
      <c r="M43" s="7">
        <f>Sheet3!H34</f>
        <v>0</v>
      </c>
      <c r="N43" s="7">
        <f>Sheet3!I34</f>
        <v>0</v>
      </c>
      <c r="O43" s="8" t="str">
        <f t="shared" si="4"/>
        <v/>
      </c>
      <c r="P43" s="7"/>
      <c r="Q43" s="8">
        <f t="shared" si="31"/>
        <v>248.91</v>
      </c>
      <c r="R43" s="8">
        <f t="shared" si="31"/>
        <v>7.99</v>
      </c>
      <c r="S43" s="8">
        <f>Q43/R43</f>
        <v>31.152690863579473</v>
      </c>
    </row>
    <row r="44" spans="1:19" ht="12.75" customHeight="1" x14ac:dyDescent="0.25">
      <c r="A44" s="4"/>
      <c r="B44" s="4" t="str">
        <f>Sheet3!B35</f>
        <v>SW</v>
      </c>
      <c r="C44" s="7">
        <f>Sheet1!C34</f>
        <v>21</v>
      </c>
      <c r="D44" s="7">
        <f>Sheet3!D35</f>
        <v>0</v>
      </c>
      <c r="E44" s="7">
        <f>Sheet3!E35</f>
        <v>0</v>
      </c>
      <c r="F44" s="8" t="str">
        <f t="shared" si="0"/>
        <v/>
      </c>
      <c r="G44" s="7">
        <f>Sheet3!F35</f>
        <v>281.07</v>
      </c>
      <c r="H44" s="7">
        <f>Sheet3!G35</f>
        <v>13.49</v>
      </c>
      <c r="I44" s="8">
        <f t="shared" si="1"/>
        <v>20.835433654558933</v>
      </c>
      <c r="J44" s="8">
        <f t="shared" si="29"/>
        <v>281.07</v>
      </c>
      <c r="K44" s="8">
        <f t="shared" si="29"/>
        <v>13.49</v>
      </c>
      <c r="L44" s="8">
        <f>J44/K44</f>
        <v>20.835433654558933</v>
      </c>
      <c r="M44" s="7">
        <f>Sheet3!H35</f>
        <v>251.67</v>
      </c>
      <c r="N44" s="7">
        <f>Sheet3!I35</f>
        <v>14.66</v>
      </c>
      <c r="O44" s="8">
        <f t="shared" si="4"/>
        <v>17.167121418826738</v>
      </c>
      <c r="P44" s="7"/>
      <c r="Q44" s="8">
        <f t="shared" si="31"/>
        <v>532.74</v>
      </c>
      <c r="R44" s="8">
        <f t="shared" si="31"/>
        <v>28.15</v>
      </c>
      <c r="S44" s="8">
        <f>Q44/R44</f>
        <v>18.925044404973359</v>
      </c>
    </row>
    <row r="45" spans="1:19" ht="12.75" customHeight="1" x14ac:dyDescent="0.25">
      <c r="A45" s="4"/>
      <c r="B45" s="4" t="s">
        <v>51</v>
      </c>
      <c r="C45" s="4">
        <f>SUM(C34:C44)</f>
        <v>781</v>
      </c>
      <c r="D45" s="4">
        <f>SUM(D37:D44)</f>
        <v>877.88</v>
      </c>
      <c r="E45" s="4">
        <f>SUM(E37:E44)</f>
        <v>35.54</v>
      </c>
      <c r="F45" s="9">
        <f t="shared" si="0"/>
        <v>24.701181767023073</v>
      </c>
      <c r="G45" s="4">
        <f>SUM(G37:G44)</f>
        <v>1787.1200000000001</v>
      </c>
      <c r="H45" s="4">
        <f>SUM(H37:H44)</f>
        <v>70.75</v>
      </c>
      <c r="I45" s="9">
        <f t="shared" si="1"/>
        <v>25.259646643109541</v>
      </c>
      <c r="J45" s="9">
        <f t="shared" si="29"/>
        <v>2665</v>
      </c>
      <c r="K45" s="9">
        <f t="shared" si="29"/>
        <v>106.28999999999999</v>
      </c>
      <c r="L45" s="9">
        <f>J45/K45</f>
        <v>25.072913726597047</v>
      </c>
      <c r="M45" s="4">
        <f>SUM(M37:M44)</f>
        <v>422.22</v>
      </c>
      <c r="N45" s="4">
        <f>SUM(N37:N44)</f>
        <v>29.080000000000002</v>
      </c>
      <c r="O45" s="9">
        <f t="shared" si="4"/>
        <v>14.519257221458046</v>
      </c>
      <c r="P45" s="4"/>
      <c r="Q45" s="9">
        <f t="shared" si="31"/>
        <v>3087.2200000000003</v>
      </c>
      <c r="R45" s="9">
        <f t="shared" si="31"/>
        <v>135.37</v>
      </c>
      <c r="S45" s="9">
        <f>Q45/R45</f>
        <v>22.805791534313364</v>
      </c>
    </row>
    <row r="46" spans="1:19" ht="9" customHeight="1" x14ac:dyDescent="0.25">
      <c r="A46" s="4"/>
      <c r="B46" s="4"/>
      <c r="C46" s="7"/>
      <c r="D46" s="7"/>
      <c r="E46" s="7"/>
      <c r="F46" s="8" t="str">
        <f t="shared" si="0"/>
        <v/>
      </c>
      <c r="G46" s="7"/>
      <c r="H46" s="7"/>
      <c r="I46" s="8" t="str">
        <f t="shared" si="1"/>
        <v/>
      </c>
      <c r="J46" s="8"/>
      <c r="K46" s="8"/>
      <c r="L46" s="8"/>
      <c r="M46" s="7"/>
      <c r="N46" s="7"/>
      <c r="O46" s="8" t="str">
        <f t="shared" si="4"/>
        <v/>
      </c>
      <c r="P46" s="7"/>
      <c r="Q46" s="8"/>
      <c r="R46" s="8"/>
      <c r="S46" s="8"/>
    </row>
    <row r="47" spans="1:19" ht="12.75" customHeight="1" x14ac:dyDescent="0.25">
      <c r="A47" s="4" t="str">
        <f>Sheet3!A36</f>
        <v>NSS</v>
      </c>
      <c r="B47" s="4" t="str">
        <f>Sheet3!B36</f>
        <v>ANTH</v>
      </c>
      <c r="C47" s="7">
        <f>Sheet1!C36</f>
        <v>63</v>
      </c>
      <c r="D47" s="7">
        <f>Sheet3!D36</f>
        <v>112.4</v>
      </c>
      <c r="E47" s="7">
        <f>Sheet3!E36</f>
        <v>3.12</v>
      </c>
      <c r="F47" s="8">
        <f t="shared" si="0"/>
        <v>36.025641025641029</v>
      </c>
      <c r="G47" s="7">
        <f>Sheet3!F36</f>
        <v>356.42</v>
      </c>
      <c r="H47" s="7">
        <f>Sheet3!G36</f>
        <v>8.6300000000000008</v>
      </c>
      <c r="I47" s="8">
        <f t="shared" si="1"/>
        <v>41.300115874855152</v>
      </c>
      <c r="J47" s="8">
        <f t="shared" ref="J47:K61" si="33">D47+G47</f>
        <v>468.82000000000005</v>
      </c>
      <c r="K47" s="8">
        <f t="shared" si="33"/>
        <v>11.75</v>
      </c>
      <c r="L47" s="8">
        <f t="shared" si="30"/>
        <v>39.899574468085113</v>
      </c>
      <c r="M47" s="7">
        <f>Sheet3!H36</f>
        <v>21.75</v>
      </c>
      <c r="N47" s="7">
        <f>Sheet3!I36</f>
        <v>1.67</v>
      </c>
      <c r="O47" s="8">
        <f t="shared" si="4"/>
        <v>13.023952095808383</v>
      </c>
      <c r="P47" s="7"/>
      <c r="Q47" s="8">
        <f t="shared" ref="Q47:R61" si="34">J47+M47</f>
        <v>490.57000000000005</v>
      </c>
      <c r="R47" s="8">
        <f t="shared" si="34"/>
        <v>13.42</v>
      </c>
      <c r="S47" s="8">
        <f t="shared" si="32"/>
        <v>36.555141579731746</v>
      </c>
    </row>
    <row r="48" spans="1:19" ht="12.75" customHeight="1" x14ac:dyDescent="0.25">
      <c r="A48" s="4"/>
      <c r="B48" s="4" t="str">
        <f>Sheet3!B37</f>
        <v>BIOL</v>
      </c>
      <c r="C48" s="7">
        <f>Sheet1!C37</f>
        <v>182</v>
      </c>
      <c r="D48" s="7">
        <f>Sheet3!D37</f>
        <v>411.37</v>
      </c>
      <c r="E48" s="7">
        <f>Sheet3!E37</f>
        <v>13.76</v>
      </c>
      <c r="F48" s="8">
        <f t="shared" si="0"/>
        <v>29.896075581395351</v>
      </c>
      <c r="G48" s="7">
        <f>Sheet3!F37</f>
        <v>231.07</v>
      </c>
      <c r="H48" s="7">
        <f>Sheet3!G37</f>
        <v>12.09</v>
      </c>
      <c r="I48" s="8">
        <f t="shared" si="1"/>
        <v>19.112489660876758</v>
      </c>
      <c r="J48" s="8">
        <f t="shared" si="33"/>
        <v>642.44000000000005</v>
      </c>
      <c r="K48" s="8">
        <f t="shared" si="33"/>
        <v>25.85</v>
      </c>
      <c r="L48" s="8">
        <f t="shared" si="30"/>
        <v>24.852611218568665</v>
      </c>
      <c r="M48" s="7">
        <f>Sheet3!H37</f>
        <v>14.33</v>
      </c>
      <c r="N48" s="7">
        <f>Sheet3!I37</f>
        <v>3.28</v>
      </c>
      <c r="O48" s="8">
        <f t="shared" si="4"/>
        <v>4.3689024390243905</v>
      </c>
      <c r="P48" s="7"/>
      <c r="Q48" s="8">
        <f t="shared" si="34"/>
        <v>656.7700000000001</v>
      </c>
      <c r="R48" s="8">
        <f t="shared" si="34"/>
        <v>29.130000000000003</v>
      </c>
      <c r="S48" s="8">
        <f t="shared" si="32"/>
        <v>22.546172330930315</v>
      </c>
    </row>
    <row r="49" spans="1:19" ht="12.75" customHeight="1" x14ac:dyDescent="0.25">
      <c r="A49" s="4"/>
      <c r="B49" s="4" t="str">
        <f>Sheet3!B38</f>
        <v>CHEM</v>
      </c>
      <c r="C49" s="7">
        <f>Sheet1!C38</f>
        <v>68</v>
      </c>
      <c r="D49" s="7">
        <f>Sheet3!D38</f>
        <v>205.57</v>
      </c>
      <c r="E49" s="7">
        <f>Sheet3!E38</f>
        <v>10.61</v>
      </c>
      <c r="F49" s="8">
        <f t="shared" si="0"/>
        <v>19.3751178133836</v>
      </c>
      <c r="G49" s="7">
        <f>Sheet3!F38</f>
        <v>125</v>
      </c>
      <c r="H49" s="7">
        <f>Sheet3!G38</f>
        <v>8.09</v>
      </c>
      <c r="I49" s="8">
        <f t="shared" si="1"/>
        <v>15.451174289245984</v>
      </c>
      <c r="J49" s="8">
        <f t="shared" si="33"/>
        <v>330.57</v>
      </c>
      <c r="K49" s="8">
        <f t="shared" si="33"/>
        <v>18.7</v>
      </c>
      <c r="L49" s="8">
        <f t="shared" si="30"/>
        <v>17.677540106951874</v>
      </c>
      <c r="M49" s="7">
        <f>Sheet3!H38</f>
        <v>9.6300000000000008</v>
      </c>
      <c r="N49" s="7">
        <f>Sheet3!I38</f>
        <v>1.1499999999999999</v>
      </c>
      <c r="O49" s="8">
        <f t="shared" si="4"/>
        <v>8.3739130434782627</v>
      </c>
      <c r="P49" s="7"/>
      <c r="Q49" s="8">
        <f t="shared" si="34"/>
        <v>340.2</v>
      </c>
      <c r="R49" s="8">
        <f t="shared" si="34"/>
        <v>19.849999999999998</v>
      </c>
      <c r="S49" s="8">
        <f t="shared" si="32"/>
        <v>17.138539042821161</v>
      </c>
    </row>
    <row r="50" spans="1:19" ht="12.75" customHeight="1" x14ac:dyDescent="0.25">
      <c r="A50" s="4"/>
      <c r="B50" s="4" t="str">
        <f>Sheet3!B39</f>
        <v>CHS</v>
      </c>
      <c r="C50" s="7">
        <f>Sheet1!C39</f>
        <v>44</v>
      </c>
      <c r="D50" s="7">
        <f>Sheet3!D39</f>
        <v>133.6</v>
      </c>
      <c r="E50" s="7">
        <f>Sheet3!E39</f>
        <v>3.83</v>
      </c>
      <c r="F50" s="8">
        <f t="shared" si="0"/>
        <v>34.882506527415138</v>
      </c>
      <c r="G50" s="7">
        <f>Sheet3!F39</f>
        <v>114.37</v>
      </c>
      <c r="H50" s="7">
        <f>Sheet3!G39</f>
        <v>3.8</v>
      </c>
      <c r="I50" s="8">
        <f t="shared" si="1"/>
        <v>30.097368421052636</v>
      </c>
      <c r="J50" s="8">
        <f t="shared" si="33"/>
        <v>247.97</v>
      </c>
      <c r="K50" s="8">
        <f t="shared" si="33"/>
        <v>7.63</v>
      </c>
      <c r="L50" s="8">
        <f t="shared" si="30"/>
        <v>32.499344692005245</v>
      </c>
      <c r="M50" s="7">
        <f>Sheet3!H39</f>
        <v>7.25</v>
      </c>
      <c r="N50" s="7">
        <f>Sheet3!I39</f>
        <v>0.71</v>
      </c>
      <c r="O50" s="8">
        <f t="shared" si="4"/>
        <v>10.211267605633804</v>
      </c>
      <c r="P50" s="7"/>
      <c r="Q50" s="8">
        <f t="shared" si="34"/>
        <v>255.22</v>
      </c>
      <c r="R50" s="8">
        <f t="shared" si="34"/>
        <v>8.34</v>
      </c>
      <c r="S50" s="8">
        <f t="shared" si="32"/>
        <v>30.601918465227818</v>
      </c>
    </row>
    <row r="51" spans="1:19" ht="12.75" customHeight="1" x14ac:dyDescent="0.25">
      <c r="A51" s="4"/>
      <c r="B51" s="4" t="str">
        <f>Sheet3!B40</f>
        <v>GEOS</v>
      </c>
      <c r="C51" s="7">
        <f>Sheet1!C40</f>
        <v>28</v>
      </c>
      <c r="D51" s="7">
        <f>Sheet3!D40</f>
        <v>332.27</v>
      </c>
      <c r="E51" s="7">
        <f>Sheet3!E40</f>
        <v>9.49</v>
      </c>
      <c r="F51" s="8">
        <f t="shared" si="0"/>
        <v>35.012644889357219</v>
      </c>
      <c r="G51" s="7">
        <f>Sheet3!F40</f>
        <v>98.2</v>
      </c>
      <c r="H51" s="7">
        <f>Sheet3!G40</f>
        <v>4.92</v>
      </c>
      <c r="I51" s="8">
        <f t="shared" si="1"/>
        <v>19.959349593495936</v>
      </c>
      <c r="J51" s="8">
        <f t="shared" si="33"/>
        <v>430.46999999999997</v>
      </c>
      <c r="K51" s="8">
        <f t="shared" si="33"/>
        <v>14.41</v>
      </c>
      <c r="L51" s="8">
        <f t="shared" si="30"/>
        <v>29.87300485773768</v>
      </c>
      <c r="M51" s="7">
        <f>Sheet3!H40</f>
        <v>12.17</v>
      </c>
      <c r="N51" s="7">
        <f>Sheet3!I40</f>
        <v>1.94</v>
      </c>
      <c r="O51" s="8">
        <f t="shared" si="4"/>
        <v>6.2731958762886597</v>
      </c>
      <c r="P51" s="7"/>
      <c r="Q51" s="8">
        <f t="shared" si="34"/>
        <v>442.64</v>
      </c>
      <c r="R51" s="8">
        <f t="shared" si="34"/>
        <v>16.350000000000001</v>
      </c>
      <c r="S51" s="8">
        <f t="shared" si="32"/>
        <v>27.072782874617733</v>
      </c>
    </row>
    <row r="52" spans="1:19" ht="12.75" customHeight="1" x14ac:dyDescent="0.25">
      <c r="A52" s="4"/>
      <c r="B52" s="4" t="str">
        <f>Sheet3!B41</f>
        <v>HIST</v>
      </c>
      <c r="C52" s="7">
        <f>Sheet1!C41</f>
        <v>45</v>
      </c>
      <c r="D52" s="7">
        <f>Sheet3!D41</f>
        <v>335.53</v>
      </c>
      <c r="E52" s="7">
        <f>Sheet3!E41</f>
        <v>7.42</v>
      </c>
      <c r="F52" s="8">
        <f t="shared" si="0"/>
        <v>45.219676549865227</v>
      </c>
      <c r="G52" s="7">
        <f>Sheet3!F41</f>
        <v>231.13</v>
      </c>
      <c r="H52" s="7">
        <f>Sheet3!G41</f>
        <v>9.8000000000000007</v>
      </c>
      <c r="I52" s="8">
        <f t="shared" si="1"/>
        <v>23.584693877551018</v>
      </c>
      <c r="J52" s="8">
        <f t="shared" si="33"/>
        <v>566.66</v>
      </c>
      <c r="K52" s="8">
        <f t="shared" si="33"/>
        <v>17.22</v>
      </c>
      <c r="L52" s="8">
        <f t="shared" si="30"/>
        <v>32.907084785133563</v>
      </c>
      <c r="M52" s="7">
        <f>Sheet3!H41</f>
        <v>21.05</v>
      </c>
      <c r="N52" s="7">
        <f>Sheet3!I41</f>
        <v>2.36</v>
      </c>
      <c r="O52" s="8">
        <f t="shared" si="4"/>
        <v>8.9194915254237301</v>
      </c>
      <c r="P52" s="7"/>
      <c r="Q52" s="8">
        <f t="shared" si="34"/>
        <v>587.70999999999992</v>
      </c>
      <c r="R52" s="8">
        <f t="shared" si="34"/>
        <v>19.579999999999998</v>
      </c>
      <c r="S52" s="8">
        <f t="shared" si="32"/>
        <v>30.015832482124615</v>
      </c>
    </row>
    <row r="53" spans="1:19" ht="12.75" customHeight="1" x14ac:dyDescent="0.25">
      <c r="A53" s="4"/>
      <c r="B53" s="4" t="str">
        <f>Sheet3!B42</f>
        <v>LAS</v>
      </c>
      <c r="C53" s="7">
        <f>Sheet1!C42</f>
        <v>65</v>
      </c>
      <c r="D53" s="7">
        <f>Sheet3!D42</f>
        <v>15.73</v>
      </c>
      <c r="E53" s="7">
        <f>Sheet3!E42</f>
        <v>0.46</v>
      </c>
      <c r="F53" s="8">
        <f t="shared" si="0"/>
        <v>34.195652173913039</v>
      </c>
      <c r="G53" s="7">
        <f>Sheet3!F42</f>
        <v>67.53</v>
      </c>
      <c r="H53" s="7">
        <f>Sheet3!G42</f>
        <v>2.5299999999999998</v>
      </c>
      <c r="I53" s="8">
        <f t="shared" si="1"/>
        <v>26.691699604743086</v>
      </c>
      <c r="J53" s="8">
        <f t="shared" si="33"/>
        <v>83.26</v>
      </c>
      <c r="K53" s="8">
        <f t="shared" si="33"/>
        <v>2.9899999999999998</v>
      </c>
      <c r="L53" s="8">
        <f t="shared" si="30"/>
        <v>27.84615384615385</v>
      </c>
      <c r="M53" s="7">
        <f>Sheet3!H42</f>
        <v>0.25</v>
      </c>
      <c r="N53" s="7">
        <f>Sheet3!I42</f>
        <v>0.27</v>
      </c>
      <c r="O53" s="8">
        <f t="shared" si="4"/>
        <v>0.92592592592592582</v>
      </c>
      <c r="P53" s="7"/>
      <c r="Q53" s="8">
        <f t="shared" si="34"/>
        <v>83.51</v>
      </c>
      <c r="R53" s="8">
        <f t="shared" si="34"/>
        <v>3.26</v>
      </c>
      <c r="S53" s="8">
        <f t="shared" si="32"/>
        <v>25.616564417177916</v>
      </c>
    </row>
    <row r="54" spans="1:19" ht="12.75" customHeight="1" x14ac:dyDescent="0.25">
      <c r="A54" s="4"/>
      <c r="B54" s="4" t="str">
        <f>Sheet3!B43</f>
        <v>MATH</v>
      </c>
      <c r="C54" s="7">
        <f>Sheet1!C43</f>
        <v>19</v>
      </c>
      <c r="D54" s="7">
        <f>Sheet3!D43</f>
        <v>1422.73</v>
      </c>
      <c r="E54" s="7">
        <f>Sheet3!E43</f>
        <v>55.04</v>
      </c>
      <c r="F54" s="8">
        <f t="shared" si="0"/>
        <v>25.849018895348838</v>
      </c>
      <c r="G54" s="7">
        <f>Sheet3!F43</f>
        <v>72.75</v>
      </c>
      <c r="H54" s="7">
        <f>Sheet3!G43</f>
        <v>5.15</v>
      </c>
      <c r="I54" s="8">
        <f t="shared" si="1"/>
        <v>14.126213592233009</v>
      </c>
      <c r="J54" s="8">
        <f t="shared" si="33"/>
        <v>1495.48</v>
      </c>
      <c r="K54" s="8">
        <f t="shared" si="33"/>
        <v>60.19</v>
      </c>
      <c r="L54" s="8">
        <f t="shared" si="30"/>
        <v>24.845987705598937</v>
      </c>
      <c r="M54" s="7">
        <f>Sheet3!H43</f>
        <v>13.67</v>
      </c>
      <c r="N54" s="7">
        <f>Sheet3!I43</f>
        <v>1.95</v>
      </c>
      <c r="O54" s="8">
        <f t="shared" si="4"/>
        <v>7.0102564102564102</v>
      </c>
      <c r="P54" s="7"/>
      <c r="Q54" s="8">
        <f t="shared" si="34"/>
        <v>1509.15</v>
      </c>
      <c r="R54" s="8">
        <f t="shared" si="34"/>
        <v>62.14</v>
      </c>
      <c r="S54" s="8">
        <f t="shared" si="32"/>
        <v>24.28628902478275</v>
      </c>
    </row>
    <row r="55" spans="1:19" ht="12.75" customHeight="1" x14ac:dyDescent="0.25">
      <c r="A55" s="4"/>
      <c r="B55" s="4" t="str">
        <f>Sheet3!B44</f>
        <v>NSSD</v>
      </c>
      <c r="C55" s="7">
        <f>Sheet1!C44</f>
        <v>204</v>
      </c>
      <c r="D55" s="7">
        <f>Sheet3!D44</f>
        <v>153.72999999999999</v>
      </c>
      <c r="E55" s="7">
        <f>Sheet3!E44</f>
        <v>5.96</v>
      </c>
      <c r="F55" s="8">
        <f t="shared" si="0"/>
        <v>25.793624161073822</v>
      </c>
      <c r="G55" s="7">
        <f>Sheet3!F44</f>
        <v>18.27</v>
      </c>
      <c r="H55" s="7">
        <f>Sheet3!G44</f>
        <v>1.55</v>
      </c>
      <c r="I55" s="8">
        <f t="shared" si="1"/>
        <v>11.787096774193548</v>
      </c>
      <c r="J55" s="8">
        <f t="shared" si="33"/>
        <v>172</v>
      </c>
      <c r="K55" s="8">
        <f t="shared" si="33"/>
        <v>7.51</v>
      </c>
      <c r="L55" s="8">
        <f t="shared" si="30"/>
        <v>22.902796271637818</v>
      </c>
      <c r="M55" s="7">
        <f>Sheet3!H44</f>
        <v>0</v>
      </c>
      <c r="N55" s="7">
        <f>Sheet3!I44</f>
        <v>0</v>
      </c>
      <c r="O55" s="8" t="str">
        <f t="shared" si="4"/>
        <v/>
      </c>
      <c r="P55" s="7"/>
      <c r="Q55" s="8">
        <f t="shared" si="34"/>
        <v>172</v>
      </c>
      <c r="R55" s="8">
        <f t="shared" si="34"/>
        <v>7.51</v>
      </c>
      <c r="S55" s="8">
        <f t="shared" si="32"/>
        <v>22.902796271637818</v>
      </c>
    </row>
    <row r="56" spans="1:19" ht="12.75" customHeight="1" x14ac:dyDescent="0.25">
      <c r="A56" s="4"/>
      <c r="B56" s="4" t="str">
        <f>Sheet3!B45</f>
        <v>PAS</v>
      </c>
      <c r="C56" s="7">
        <f>Sheet1!C45</f>
        <v>4</v>
      </c>
      <c r="D56" s="7">
        <f>Sheet3!D45</f>
        <v>57.4</v>
      </c>
      <c r="E56" s="7">
        <f>Sheet3!E45</f>
        <v>1.98</v>
      </c>
      <c r="F56" s="8">
        <f t="shared" si="0"/>
        <v>28.98989898989899</v>
      </c>
      <c r="G56" s="7">
        <f>Sheet3!F45</f>
        <v>200.4</v>
      </c>
      <c r="H56" s="7">
        <f>Sheet3!G45</f>
        <v>4.74</v>
      </c>
      <c r="I56" s="8">
        <f t="shared" si="1"/>
        <v>42.278481012658226</v>
      </c>
      <c r="J56" s="8">
        <f t="shared" si="33"/>
        <v>257.8</v>
      </c>
      <c r="K56" s="8">
        <f t="shared" si="33"/>
        <v>6.7200000000000006</v>
      </c>
      <c r="L56" s="8">
        <f t="shared" si="30"/>
        <v>38.363095238095234</v>
      </c>
      <c r="M56" s="7">
        <f>Sheet3!H45</f>
        <v>0</v>
      </c>
      <c r="N56" s="7">
        <f>Sheet3!I45</f>
        <v>0</v>
      </c>
      <c r="O56" s="8" t="str">
        <f t="shared" si="4"/>
        <v/>
      </c>
      <c r="P56" s="7"/>
      <c r="Q56" s="8">
        <f t="shared" si="34"/>
        <v>257.8</v>
      </c>
      <c r="R56" s="8">
        <f t="shared" si="34"/>
        <v>6.7200000000000006</v>
      </c>
      <c r="S56" s="8">
        <f t="shared" si="32"/>
        <v>38.363095238095234</v>
      </c>
    </row>
    <row r="57" spans="1:19" ht="12.75" customHeight="1" x14ac:dyDescent="0.25">
      <c r="A57" s="4"/>
      <c r="B57" s="4" t="str">
        <f>Sheet3!B46</f>
        <v>PHYS</v>
      </c>
      <c r="C57" s="7">
        <f>Sheet1!C46</f>
        <v>35</v>
      </c>
      <c r="D57" s="7">
        <f>Sheet3!D46</f>
        <v>390.52</v>
      </c>
      <c r="E57" s="7">
        <f>Sheet3!E46</f>
        <v>16.690000000000001</v>
      </c>
      <c r="F57" s="8">
        <f t="shared" si="0"/>
        <v>23.39844218094667</v>
      </c>
      <c r="G57" s="7">
        <f>Sheet3!F46</f>
        <v>17.079999999999998</v>
      </c>
      <c r="H57" s="7">
        <f>Sheet3!G46</f>
        <v>1.1499999999999999</v>
      </c>
      <c r="I57" s="8">
        <f t="shared" si="1"/>
        <v>14.852173913043478</v>
      </c>
      <c r="J57" s="8">
        <f t="shared" si="33"/>
        <v>407.59999999999997</v>
      </c>
      <c r="K57" s="8">
        <f t="shared" si="33"/>
        <v>17.84</v>
      </c>
      <c r="L57" s="8">
        <f t="shared" si="30"/>
        <v>22.847533632286993</v>
      </c>
      <c r="M57" s="7">
        <f>Sheet3!H46</f>
        <v>7.42</v>
      </c>
      <c r="N57" s="7">
        <f>Sheet3!I46</f>
        <v>1.18</v>
      </c>
      <c r="O57" s="8">
        <f t="shared" si="4"/>
        <v>6.2881355932203391</v>
      </c>
      <c r="P57" s="7"/>
      <c r="Q57" s="8">
        <f t="shared" si="34"/>
        <v>415.02</v>
      </c>
      <c r="R57" s="8">
        <f t="shared" si="34"/>
        <v>19.02</v>
      </c>
      <c r="S57" s="8">
        <f t="shared" si="32"/>
        <v>21.820189274447948</v>
      </c>
    </row>
    <row r="58" spans="1:19" ht="12.75" customHeight="1" x14ac:dyDescent="0.25">
      <c r="A58" s="4"/>
      <c r="B58" s="4" t="str">
        <f>Sheet3!B47</f>
        <v>POLS</v>
      </c>
      <c r="C58" s="7">
        <f>Sheet1!C47</f>
        <v>27</v>
      </c>
      <c r="D58" s="7">
        <f>Sheet3!D47</f>
        <v>371.13</v>
      </c>
      <c r="E58" s="7">
        <f>Sheet3!E47</f>
        <v>6.78</v>
      </c>
      <c r="F58" s="8">
        <f t="shared" si="0"/>
        <v>54.738938053097343</v>
      </c>
      <c r="G58" s="7">
        <f>Sheet3!F47</f>
        <v>193.13</v>
      </c>
      <c r="H58" s="7">
        <f>Sheet3!G47</f>
        <v>8.34</v>
      </c>
      <c r="I58" s="8">
        <f t="shared" si="1"/>
        <v>23.157074340527579</v>
      </c>
      <c r="J58" s="8">
        <f t="shared" si="33"/>
        <v>564.26</v>
      </c>
      <c r="K58" s="8">
        <f t="shared" si="33"/>
        <v>15.120000000000001</v>
      </c>
      <c r="L58" s="8">
        <f t="shared" si="30"/>
        <v>37.318783068783063</v>
      </c>
      <c r="M58" s="7">
        <f>Sheet3!H47</f>
        <v>31.62</v>
      </c>
      <c r="N58" s="7">
        <f>Sheet3!I47</f>
        <v>2.78</v>
      </c>
      <c r="O58" s="8">
        <f t="shared" si="4"/>
        <v>11.374100719424462</v>
      </c>
      <c r="P58" s="7"/>
      <c r="Q58" s="8">
        <f t="shared" si="34"/>
        <v>595.88</v>
      </c>
      <c r="R58" s="8">
        <f t="shared" si="34"/>
        <v>17.900000000000002</v>
      </c>
      <c r="S58" s="8">
        <f t="shared" si="32"/>
        <v>33.289385474860332</v>
      </c>
    </row>
    <row r="59" spans="1:19" ht="12.75" customHeight="1" x14ac:dyDescent="0.25">
      <c r="A59" s="4"/>
      <c r="B59" s="4" t="str">
        <f>Sheet3!B48</f>
        <v>PSY</v>
      </c>
      <c r="C59" s="7">
        <f>Sheet1!C48</f>
        <v>124</v>
      </c>
      <c r="D59" s="7">
        <f>Sheet3!D48</f>
        <v>291.07</v>
      </c>
      <c r="E59" s="7">
        <f>Sheet3!E48</f>
        <v>5.91</v>
      </c>
      <c r="F59" s="8">
        <f t="shared" si="0"/>
        <v>49.250423011844326</v>
      </c>
      <c r="G59" s="7">
        <f>Sheet3!F48</f>
        <v>536.27</v>
      </c>
      <c r="H59" s="7">
        <f>Sheet3!G48</f>
        <v>14.8</v>
      </c>
      <c r="I59" s="8">
        <f t="shared" si="1"/>
        <v>36.234459459459458</v>
      </c>
      <c r="J59" s="8">
        <f t="shared" si="33"/>
        <v>827.33999999999992</v>
      </c>
      <c r="K59" s="8">
        <f t="shared" si="33"/>
        <v>20.71</v>
      </c>
      <c r="L59" s="8">
        <f t="shared" si="30"/>
        <v>39.948816996619982</v>
      </c>
      <c r="M59" s="7">
        <f>Sheet3!H48</f>
        <v>9.5</v>
      </c>
      <c r="N59" s="7">
        <f>Sheet3!I48</f>
        <v>1.5</v>
      </c>
      <c r="O59" s="8">
        <f t="shared" si="4"/>
        <v>6.333333333333333</v>
      </c>
      <c r="P59" s="7"/>
      <c r="Q59" s="8">
        <f t="shared" si="34"/>
        <v>836.83999999999992</v>
      </c>
      <c r="R59" s="8">
        <f t="shared" si="34"/>
        <v>22.21</v>
      </c>
      <c r="S59" s="8">
        <f t="shared" si="32"/>
        <v>37.678523187753257</v>
      </c>
    </row>
    <row r="60" spans="1:19" ht="12.75" customHeight="1" x14ac:dyDescent="0.25">
      <c r="A60" s="4"/>
      <c r="B60" s="4" t="str">
        <f>Sheet3!B49</f>
        <v>SOC</v>
      </c>
      <c r="C60" s="7">
        <f>Sheet1!C49</f>
        <v>51</v>
      </c>
      <c r="D60" s="7">
        <f>Sheet3!D49</f>
        <v>75.13</v>
      </c>
      <c r="E60" s="7">
        <f>Sheet3!E49</f>
        <v>2.21</v>
      </c>
      <c r="F60" s="8">
        <f t="shared" si="0"/>
        <v>33.995475113122168</v>
      </c>
      <c r="G60" s="7">
        <f>Sheet3!F49</f>
        <v>624.27</v>
      </c>
      <c r="H60" s="7">
        <f>Sheet3!G49</f>
        <v>19.61</v>
      </c>
      <c r="I60" s="8">
        <f t="shared" si="1"/>
        <v>31.834268230494647</v>
      </c>
      <c r="J60" s="8">
        <f t="shared" si="33"/>
        <v>699.4</v>
      </c>
      <c r="K60" s="8">
        <f t="shared" si="33"/>
        <v>21.82</v>
      </c>
      <c r="L60" s="8">
        <f t="shared" si="30"/>
        <v>32.05316223648029</v>
      </c>
      <c r="M60" s="7">
        <f>Sheet3!H49</f>
        <v>13.33</v>
      </c>
      <c r="N60" s="7">
        <f>Sheet3!I49</f>
        <v>1.44</v>
      </c>
      <c r="O60" s="8">
        <f t="shared" si="4"/>
        <v>9.2569444444444446</v>
      </c>
      <c r="P60" s="7"/>
      <c r="Q60" s="8">
        <f t="shared" si="34"/>
        <v>712.73</v>
      </c>
      <c r="R60" s="8">
        <f t="shared" si="34"/>
        <v>23.26</v>
      </c>
      <c r="S60" s="8">
        <f t="shared" si="32"/>
        <v>30.641874462596732</v>
      </c>
    </row>
    <row r="61" spans="1:19" ht="12.75" customHeight="1" x14ac:dyDescent="0.25">
      <c r="A61" s="4"/>
      <c r="B61" s="4" t="s">
        <v>51</v>
      </c>
      <c r="C61" s="4">
        <f>SUM(C45:C60)</f>
        <v>1740</v>
      </c>
      <c r="D61" s="4">
        <f>SUM(D47:D60)</f>
        <v>4308.18</v>
      </c>
      <c r="E61" s="4">
        <f>SUM(E47:E60)</f>
        <v>143.26000000000002</v>
      </c>
      <c r="F61" s="9">
        <f>IF(ISERROR(D61/E61),"",D61/E61)</f>
        <v>30.072455674996508</v>
      </c>
      <c r="G61" s="4">
        <f>SUM(G47:G60)</f>
        <v>2885.89</v>
      </c>
      <c r="H61" s="4">
        <f>SUM(H47:H60)</f>
        <v>105.19999999999999</v>
      </c>
      <c r="I61" s="9">
        <f>IF(ISERROR(G61/H61),"",G61/H61)</f>
        <v>27.432414448669203</v>
      </c>
      <c r="J61" s="9">
        <f t="shared" si="33"/>
        <v>7194.07</v>
      </c>
      <c r="K61" s="9">
        <f t="shared" si="33"/>
        <v>248.46</v>
      </c>
      <c r="L61" s="9">
        <f>J61/K61</f>
        <v>28.95464058600982</v>
      </c>
      <c r="M61" s="4">
        <f>SUM(M47:M60)</f>
        <v>161.97</v>
      </c>
      <c r="N61" s="4">
        <f>SUM(N47:N60)</f>
        <v>20.23</v>
      </c>
      <c r="O61" s="9">
        <f>IF(ISERROR(M61/N61),"",M61/N61)</f>
        <v>8.0064260998517049</v>
      </c>
      <c r="P61" s="4"/>
      <c r="Q61" s="9">
        <f t="shared" si="34"/>
        <v>7356.04</v>
      </c>
      <c r="R61" s="9">
        <f t="shared" si="34"/>
        <v>268.69</v>
      </c>
      <c r="S61" s="9">
        <f>Q61/R61</f>
        <v>27.377423796940711</v>
      </c>
    </row>
    <row r="62" spans="1:19" ht="7.5" customHeight="1" x14ac:dyDescent="0.25">
      <c r="A62" s="4"/>
      <c r="B62" s="4"/>
      <c r="C62" s="4"/>
      <c r="D62" s="4"/>
      <c r="E62" s="4"/>
      <c r="F62" s="9"/>
      <c r="G62" s="4"/>
      <c r="H62" s="4"/>
      <c r="I62" s="9"/>
      <c r="J62" s="9"/>
      <c r="K62" s="9"/>
      <c r="L62" s="9"/>
      <c r="M62" s="4"/>
      <c r="N62" s="4"/>
      <c r="O62" s="9"/>
      <c r="P62" s="4"/>
      <c r="Q62" s="9"/>
      <c r="R62" s="9"/>
      <c r="S62" s="9"/>
    </row>
    <row r="63" spans="1:19" ht="12.75" customHeight="1" x14ac:dyDescent="0.25">
      <c r="A63" s="4" t="str">
        <f>Sheet3!A50</f>
        <v>UN</v>
      </c>
      <c r="B63" s="4" t="str">
        <f>Sheet3!B50</f>
        <v>ATHL</v>
      </c>
      <c r="C63" s="4">
        <f>Sheet1!C52</f>
        <v>8</v>
      </c>
      <c r="D63" s="7">
        <f>Sheet3!D50</f>
        <v>0</v>
      </c>
      <c r="E63" s="7">
        <f>Sheet3!E50</f>
        <v>0</v>
      </c>
      <c r="F63" s="8" t="str">
        <f>IF(ISERROR(D63/E63),"",D63/E63)</f>
        <v/>
      </c>
      <c r="G63" s="7">
        <f>Sheet3!F50</f>
        <v>5</v>
      </c>
      <c r="H63" s="7">
        <f>Sheet3!G50</f>
        <v>7</v>
      </c>
      <c r="I63" s="8">
        <f t="shared" ref="I63:I69" si="35">IF(ISERROR(G63/H63),"",G63/H63)</f>
        <v>0.7142857142857143</v>
      </c>
      <c r="J63" s="8">
        <f t="shared" ref="J63:K67" si="36">D63+G63</f>
        <v>5</v>
      </c>
      <c r="K63" s="8">
        <f t="shared" si="36"/>
        <v>7</v>
      </c>
      <c r="L63" s="8">
        <f t="shared" ref="L63:L66" si="37">J63/K63</f>
        <v>0.7142857142857143</v>
      </c>
      <c r="M63" s="7">
        <f>Sheet3!H50</f>
        <v>0</v>
      </c>
      <c r="N63" s="7">
        <f>Sheet3!I50</f>
        <v>0</v>
      </c>
      <c r="O63" s="8" t="str">
        <f t="shared" ref="O63:O69" si="38">IF(ISERROR(M63/N63),"",M63/N63)</f>
        <v/>
      </c>
      <c r="P63" s="7"/>
      <c r="Q63" s="8">
        <f t="shared" ref="Q63:R67" si="39">J63+M63</f>
        <v>5</v>
      </c>
      <c r="R63" s="8">
        <f t="shared" si="39"/>
        <v>7</v>
      </c>
      <c r="S63" s="8">
        <f t="shared" ref="S63:S66" si="40">Q63/R63</f>
        <v>0.7142857142857143</v>
      </c>
    </row>
    <row r="64" spans="1:19" ht="12.75" customHeight="1" x14ac:dyDescent="0.25">
      <c r="A64" s="4"/>
      <c r="B64" s="4" t="str">
        <f>Sheet3!B51</f>
        <v>HNR</v>
      </c>
      <c r="C64" s="4">
        <f>Sheet1!C53</f>
        <v>12</v>
      </c>
      <c r="D64" s="7">
        <f>Sheet3!D51</f>
        <v>31.2</v>
      </c>
      <c r="E64" s="7">
        <f>Sheet3!E51</f>
        <v>1.39</v>
      </c>
      <c r="F64" s="8">
        <f>IF(ISERROR(D64/E64),"",D64/E64)</f>
        <v>22.446043165467628</v>
      </c>
      <c r="G64" s="7">
        <f>Sheet3!F51</f>
        <v>19.73</v>
      </c>
      <c r="H64" s="7">
        <f>Sheet3!G51</f>
        <v>1.1100000000000001</v>
      </c>
      <c r="I64" s="8">
        <f t="shared" si="35"/>
        <v>17.774774774774773</v>
      </c>
      <c r="J64" s="8">
        <f t="shared" si="36"/>
        <v>50.93</v>
      </c>
      <c r="K64" s="8">
        <f t="shared" si="36"/>
        <v>2.5</v>
      </c>
      <c r="L64" s="8">
        <f t="shared" si="37"/>
        <v>20.372</v>
      </c>
      <c r="M64" s="7">
        <f>Sheet3!H51</f>
        <v>0</v>
      </c>
      <c r="N64" s="7">
        <f>Sheet3!I51</f>
        <v>0</v>
      </c>
      <c r="O64" s="8" t="str">
        <f t="shared" si="38"/>
        <v/>
      </c>
      <c r="P64" s="7"/>
      <c r="Q64" s="8">
        <f t="shared" si="39"/>
        <v>50.93</v>
      </c>
      <c r="R64" s="8">
        <f t="shared" si="39"/>
        <v>2.5</v>
      </c>
      <c r="S64" s="8">
        <f t="shared" si="40"/>
        <v>20.372</v>
      </c>
    </row>
    <row r="65" spans="1:19" ht="12.75" customHeight="1" x14ac:dyDescent="0.25">
      <c r="A65" s="7"/>
      <c r="B65" s="4" t="str">
        <f>Sheet3!B52</f>
        <v>LIB</v>
      </c>
      <c r="C65" s="4">
        <f>Sheet1!C54</f>
        <v>1</v>
      </c>
      <c r="D65" s="7">
        <f>Sheet3!D52</f>
        <v>2.6</v>
      </c>
      <c r="E65" s="7">
        <f>Sheet3!E52</f>
        <v>1.07</v>
      </c>
      <c r="F65" s="8">
        <f>IF(ISERROR(D65/E65),"",D65/E65)</f>
        <v>2.4299065420560746</v>
      </c>
      <c r="G65" s="7">
        <f>Sheet3!F52</f>
        <v>0</v>
      </c>
      <c r="H65" s="7">
        <f>Sheet3!G52</f>
        <v>0</v>
      </c>
      <c r="I65" s="8" t="str">
        <f t="shared" si="35"/>
        <v/>
      </c>
      <c r="J65" s="8">
        <f t="shared" si="36"/>
        <v>2.6</v>
      </c>
      <c r="K65" s="8">
        <f t="shared" si="36"/>
        <v>1.07</v>
      </c>
      <c r="L65" s="8">
        <f t="shared" si="37"/>
        <v>2.4299065420560746</v>
      </c>
      <c r="M65" s="7">
        <f>Sheet3!H52</f>
        <v>0</v>
      </c>
      <c r="N65" s="7">
        <f>Sheet3!I52</f>
        <v>0</v>
      </c>
      <c r="O65" s="8" t="str">
        <f t="shared" si="38"/>
        <v/>
      </c>
      <c r="P65" s="7"/>
      <c r="Q65" s="8">
        <f t="shared" si="39"/>
        <v>2.6</v>
      </c>
      <c r="R65" s="8">
        <f t="shared" si="39"/>
        <v>1.07</v>
      </c>
      <c r="S65" s="8">
        <f t="shared" si="40"/>
        <v>2.4299065420560746</v>
      </c>
    </row>
    <row r="66" spans="1:19" ht="12.75" customHeight="1" x14ac:dyDescent="0.25">
      <c r="A66" s="7"/>
      <c r="B66" s="4" t="str">
        <f>Sheet3!B53</f>
        <v>UNIV</v>
      </c>
      <c r="C66" s="4">
        <f>Sheet1!C55</f>
        <v>75</v>
      </c>
      <c r="D66" s="7">
        <f>Sheet3!D53</f>
        <v>119.47</v>
      </c>
      <c r="E66" s="7">
        <f>Sheet3!E53</f>
        <v>6.95</v>
      </c>
      <c r="F66" s="8">
        <f>IF(ISERROR(D66/E66),"",D66/E66)</f>
        <v>17.189928057553956</v>
      </c>
      <c r="G66" s="7">
        <f>Sheet3!F53</f>
        <v>28.27</v>
      </c>
      <c r="H66" s="7">
        <f>Sheet3!G53</f>
        <v>2.7</v>
      </c>
      <c r="I66" s="8">
        <f t="shared" si="35"/>
        <v>10.47037037037037</v>
      </c>
      <c r="J66" s="8">
        <f t="shared" si="36"/>
        <v>147.74</v>
      </c>
      <c r="K66" s="8">
        <f t="shared" si="36"/>
        <v>9.65</v>
      </c>
      <c r="L66" s="8">
        <f t="shared" si="37"/>
        <v>15.309844559585493</v>
      </c>
      <c r="M66" s="7">
        <f>Sheet3!H53</f>
        <v>0</v>
      </c>
      <c r="N66" s="7">
        <f>Sheet3!I53</f>
        <v>0</v>
      </c>
      <c r="O66" s="8" t="str">
        <f t="shared" si="38"/>
        <v/>
      </c>
      <c r="P66" s="7"/>
      <c r="Q66" s="8">
        <f t="shared" si="39"/>
        <v>147.74</v>
      </c>
      <c r="R66" s="8">
        <f t="shared" si="39"/>
        <v>9.65</v>
      </c>
      <c r="S66" s="8">
        <f t="shared" si="40"/>
        <v>15.309844559585493</v>
      </c>
    </row>
    <row r="67" spans="1:19" ht="12.75" customHeight="1" x14ac:dyDescent="0.25">
      <c r="A67" s="7"/>
      <c r="B67" s="4" t="s">
        <v>51</v>
      </c>
      <c r="C67" s="4">
        <f>SUM(C50:C64)</f>
        <v>2406</v>
      </c>
      <c r="D67" s="4">
        <f>SUM(D63:D66)</f>
        <v>153.26999999999998</v>
      </c>
      <c r="E67" s="4">
        <f>SUM(E63:E66)</f>
        <v>9.41</v>
      </c>
      <c r="F67" s="9">
        <f>IF(ISERROR(D67/E67),"",D67/E67)</f>
        <v>16.287991498405948</v>
      </c>
      <c r="G67" s="4">
        <f>SUM(G63:G66)</f>
        <v>53</v>
      </c>
      <c r="H67" s="4">
        <f>SUM(H63:H66)</f>
        <v>10.809999999999999</v>
      </c>
      <c r="I67" s="9">
        <f t="shared" si="35"/>
        <v>4.9028677150786315</v>
      </c>
      <c r="J67" s="9">
        <f t="shared" si="36"/>
        <v>206.26999999999998</v>
      </c>
      <c r="K67" s="9">
        <f t="shared" si="36"/>
        <v>20.22</v>
      </c>
      <c r="L67" s="9">
        <f>J67/K67</f>
        <v>10.201285855588527</v>
      </c>
      <c r="M67" s="4">
        <f>SUM(M63:M66)</f>
        <v>0</v>
      </c>
      <c r="N67" s="4">
        <f>SUM(N63:N66)</f>
        <v>0</v>
      </c>
      <c r="O67" s="9" t="str">
        <f t="shared" si="38"/>
        <v/>
      </c>
      <c r="P67" s="4"/>
      <c r="Q67" s="9">
        <f t="shared" si="39"/>
        <v>206.26999999999998</v>
      </c>
      <c r="R67" s="9">
        <f t="shared" si="39"/>
        <v>20.22</v>
      </c>
      <c r="S67" s="9">
        <f>Q67/R67</f>
        <v>10.201285855588527</v>
      </c>
    </row>
    <row r="68" spans="1:19" ht="9" customHeight="1" x14ac:dyDescent="0.25">
      <c r="A68" s="7"/>
      <c r="B68" s="7"/>
      <c r="C68" s="7"/>
      <c r="D68" s="7"/>
      <c r="E68" s="7"/>
      <c r="F68" s="7"/>
      <c r="G68" s="7"/>
      <c r="H68" s="7"/>
      <c r="I68" s="7" t="str">
        <f t="shared" si="35"/>
        <v/>
      </c>
      <c r="J68" s="7"/>
      <c r="K68" s="7"/>
      <c r="L68" s="7"/>
      <c r="M68" s="7"/>
      <c r="N68" s="7"/>
      <c r="O68" s="7" t="str">
        <f t="shared" si="38"/>
        <v/>
      </c>
      <c r="P68" s="7"/>
      <c r="Q68" s="7"/>
      <c r="R68" s="7"/>
      <c r="S68" s="7"/>
    </row>
    <row r="69" spans="1:19" ht="12.75" customHeight="1" x14ac:dyDescent="0.25">
      <c r="A69" s="4" t="s">
        <v>52</v>
      </c>
      <c r="B69" s="4"/>
      <c r="C69" s="4" t="e">
        <f>#REF!+C22+C27+C35+C45+C61+#REF!</f>
        <v>#REF!</v>
      </c>
      <c r="D69" s="4">
        <f>D13+D22+D27+D35+D45+D61+D67</f>
        <v>9383.59</v>
      </c>
      <c r="E69" s="4">
        <f>E13+E22+E27+E35+E45+E61+E67</f>
        <v>368.77000000000004</v>
      </c>
      <c r="F69" s="9">
        <f>D69/E69</f>
        <v>25.445643626108414</v>
      </c>
      <c r="G69" s="4">
        <f>G13+G22+G27+G35+G45+G61+G67</f>
        <v>9443.94</v>
      </c>
      <c r="H69" s="4">
        <f>H13+H22+H27+H35+H45+H61+H67</f>
        <v>406.96</v>
      </c>
      <c r="I69" s="9">
        <f t="shared" si="35"/>
        <v>23.206064478081387</v>
      </c>
      <c r="J69" s="4">
        <f>D69+G69</f>
        <v>18827.53</v>
      </c>
      <c r="K69" s="4">
        <f>E69+H69</f>
        <v>775.73</v>
      </c>
      <c r="L69" s="9">
        <f t="shared" ref="L69" si="41">J69/K69</f>
        <v>24.270725639075451</v>
      </c>
      <c r="M69" s="4">
        <f>M13+M22+M27+M35+M45+M61+M67</f>
        <v>1583.16</v>
      </c>
      <c r="N69" s="4">
        <f>N13+N22+N27+N35+N45+N61+N67</f>
        <v>126.22000000000001</v>
      </c>
      <c r="O69" s="9">
        <f t="shared" si="38"/>
        <v>12.542861670099825</v>
      </c>
      <c r="P69" s="4"/>
      <c r="Q69" s="9">
        <f>J69+M69</f>
        <v>20410.689999999999</v>
      </c>
      <c r="R69" s="9">
        <f>K69+N69</f>
        <v>901.95</v>
      </c>
      <c r="S69" s="9">
        <f t="shared" ref="S69" si="42">Q69/R69</f>
        <v>22.62951383114363</v>
      </c>
    </row>
  </sheetData>
  <mergeCells count="5">
    <mergeCell ref="D1:F1"/>
    <mergeCell ref="G1:I1"/>
    <mergeCell ref="J1:L1"/>
    <mergeCell ref="M1:O1"/>
    <mergeCell ref="Q1:S1"/>
  </mergeCells>
  <pageMargins left="0.2" right="0.2" top="0.5" bottom="0.5" header="0.3" footer="0.3"/>
  <pageSetup fitToHeight="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1"/>
  <sheetViews>
    <sheetView zoomScaleNormal="100" workbookViewId="0">
      <pane ySplit="2" topLeftCell="A3" activePane="bottomLeft" state="frozen"/>
      <selection activeCell="B3" sqref="B3"/>
      <selection pane="bottomLeft" activeCell="B3" sqref="B3"/>
    </sheetView>
  </sheetViews>
  <sheetFormatPr defaultRowHeight="13.5" x14ac:dyDescent="0.25"/>
  <cols>
    <col min="1" max="1" width="7.42578125" style="1" customWidth="1"/>
    <col min="2" max="2" width="12.42578125" style="1" customWidth="1"/>
    <col min="3" max="3" width="1" style="1" hidden="1" customWidth="1"/>
    <col min="4" max="15" width="7.5703125" style="1" customWidth="1"/>
    <col min="16" max="16" width="1.7109375" style="1" hidden="1" customWidth="1"/>
    <col min="17" max="17" width="8.140625" style="1" customWidth="1"/>
    <col min="18" max="19" width="7.5703125" style="1" customWidth="1"/>
    <col min="20" max="16384" width="9.140625" style="1"/>
  </cols>
  <sheetData>
    <row r="1" spans="1:19" s="2" customFormat="1" x14ac:dyDescent="0.25">
      <c r="A1" s="2" t="s">
        <v>79</v>
      </c>
      <c r="D1" s="13" t="s">
        <v>53</v>
      </c>
      <c r="E1" s="13"/>
      <c r="F1" s="13"/>
      <c r="G1" s="13" t="s">
        <v>54</v>
      </c>
      <c r="H1" s="13"/>
      <c r="I1" s="13"/>
      <c r="J1" s="13" t="s">
        <v>55</v>
      </c>
      <c r="K1" s="13"/>
      <c r="L1" s="13"/>
      <c r="M1" s="13" t="s">
        <v>56</v>
      </c>
      <c r="N1" s="13"/>
      <c r="O1" s="13"/>
      <c r="P1" s="3"/>
      <c r="Q1" s="13" t="s">
        <v>57</v>
      </c>
      <c r="R1" s="13"/>
      <c r="S1" s="13"/>
    </row>
    <row r="2" spans="1:19" s="2" customFormat="1" ht="28.5" customHeight="1" x14ac:dyDescent="0.25">
      <c r="A2" s="4" t="s">
        <v>61</v>
      </c>
      <c r="B2" s="4" t="s">
        <v>0</v>
      </c>
      <c r="C2" s="4" t="s">
        <v>1</v>
      </c>
      <c r="D2" s="5" t="s">
        <v>58</v>
      </c>
      <c r="E2" s="5" t="s">
        <v>59</v>
      </c>
      <c r="F2" s="6" t="s">
        <v>60</v>
      </c>
      <c r="G2" s="5" t="s">
        <v>58</v>
      </c>
      <c r="H2" s="5" t="s">
        <v>59</v>
      </c>
      <c r="I2" s="6" t="s">
        <v>60</v>
      </c>
      <c r="J2" s="5" t="s">
        <v>58</v>
      </c>
      <c r="K2" s="5" t="s">
        <v>59</v>
      </c>
      <c r="L2" s="6" t="s">
        <v>60</v>
      </c>
      <c r="M2" s="5" t="s">
        <v>58</v>
      </c>
      <c r="N2" s="5" t="s">
        <v>59</v>
      </c>
      <c r="O2" s="6" t="s">
        <v>60</v>
      </c>
      <c r="P2" s="4"/>
      <c r="Q2" s="5" t="s">
        <v>58</v>
      </c>
      <c r="R2" s="5" t="s">
        <v>59</v>
      </c>
      <c r="S2" s="6" t="s">
        <v>60</v>
      </c>
    </row>
    <row r="3" spans="1:19" s="2" customFormat="1" ht="12.75" customHeight="1" x14ac:dyDescent="0.25">
      <c r="A3" s="4" t="str">
        <f>Sheet2!A2</f>
        <v>AL</v>
      </c>
      <c r="B3" s="4" t="str">
        <f>Sheet2!B2</f>
        <v>AL</v>
      </c>
      <c r="C3" s="7">
        <f>Sheet1!C2</f>
        <v>14</v>
      </c>
      <c r="D3" s="7">
        <f>Sheet2!D2</f>
        <v>73.33</v>
      </c>
      <c r="E3" s="7">
        <f>Sheet2!E2</f>
        <v>3.13</v>
      </c>
      <c r="F3" s="8">
        <f t="shared" ref="F3:F60" si="0">IF(ISERROR(D3/E3),"",D3/E3)</f>
        <v>23.428115015974441</v>
      </c>
      <c r="G3" s="7">
        <f>Sheet2!F2</f>
        <v>15.07</v>
      </c>
      <c r="H3" s="7">
        <f>Sheet2!G2</f>
        <v>0.77</v>
      </c>
      <c r="I3" s="8">
        <f t="shared" ref="I3:I60" si="1">IF(ISERROR(G3/H3),"",G3/H3)</f>
        <v>19.571428571428573</v>
      </c>
      <c r="J3" s="8">
        <f t="shared" ref="J3:K12" si="2">D3+G3</f>
        <v>88.4</v>
      </c>
      <c r="K3" s="8">
        <f t="shared" si="2"/>
        <v>3.9</v>
      </c>
      <c r="L3" s="8">
        <f t="shared" ref="L3:L20" si="3">J3/K3</f>
        <v>22.666666666666668</v>
      </c>
      <c r="M3" s="7">
        <f>Sheet2!H2</f>
        <v>0</v>
      </c>
      <c r="N3" s="7">
        <f>Sheet2!I2</f>
        <v>0</v>
      </c>
      <c r="O3" s="8" t="str">
        <f t="shared" ref="O3:O60" si="4">IF(ISERROR(M3/N3),"",M3/N3)</f>
        <v/>
      </c>
      <c r="P3" s="7"/>
      <c r="Q3" s="8">
        <f t="shared" ref="Q3:R12" si="5">J3+M3</f>
        <v>88.4</v>
      </c>
      <c r="R3" s="8">
        <f t="shared" si="5"/>
        <v>3.9</v>
      </c>
      <c r="S3" s="8">
        <f t="shared" ref="S3:S20" si="6">Q3/R3</f>
        <v>22.666666666666668</v>
      </c>
    </row>
    <row r="4" spans="1:19" ht="12.75" customHeight="1" x14ac:dyDescent="0.25">
      <c r="A4" s="4"/>
      <c r="B4" s="4" t="str">
        <f>Sheet2!B3</f>
        <v>ART</v>
      </c>
      <c r="C4" s="7">
        <f>Sheet1!C3</f>
        <v>137</v>
      </c>
      <c r="D4" s="7">
        <f>Sheet2!D3</f>
        <v>288.5</v>
      </c>
      <c r="E4" s="7">
        <f>Sheet2!E3</f>
        <v>12.52</v>
      </c>
      <c r="F4" s="8">
        <f t="shared" si="0"/>
        <v>23.043130990415335</v>
      </c>
      <c r="G4" s="7">
        <f>Sheet2!F3</f>
        <v>133.87</v>
      </c>
      <c r="H4" s="7">
        <f>Sheet2!G3</f>
        <v>8.57</v>
      </c>
      <c r="I4" s="8">
        <f t="shared" si="1"/>
        <v>15.620770128354726</v>
      </c>
      <c r="J4" s="8">
        <f t="shared" si="2"/>
        <v>422.37</v>
      </c>
      <c r="K4" s="8">
        <f t="shared" si="2"/>
        <v>21.09</v>
      </c>
      <c r="L4" s="8">
        <f t="shared" si="3"/>
        <v>20.027027027027028</v>
      </c>
      <c r="M4" s="7">
        <f>Sheet2!H3</f>
        <v>16.78</v>
      </c>
      <c r="N4" s="7">
        <f>Sheet2!I3</f>
        <v>2.29</v>
      </c>
      <c r="O4" s="8">
        <f t="shared" si="4"/>
        <v>7.3275109170305681</v>
      </c>
      <c r="P4" s="7"/>
      <c r="Q4" s="8">
        <f t="shared" si="5"/>
        <v>439.15</v>
      </c>
      <c r="R4" s="8">
        <f t="shared" si="5"/>
        <v>23.38</v>
      </c>
      <c r="S4" s="8">
        <f t="shared" si="6"/>
        <v>18.783147989734815</v>
      </c>
    </row>
    <row r="5" spans="1:19" ht="12.75" customHeight="1" x14ac:dyDescent="0.25">
      <c r="A5" s="4"/>
      <c r="B5" s="4" t="str">
        <f>Sheet2!B4</f>
        <v>COMS</v>
      </c>
      <c r="C5" s="7">
        <f>Sheet1!C4</f>
        <v>101</v>
      </c>
      <c r="D5" s="7">
        <f>Sheet2!D4</f>
        <v>470.93</v>
      </c>
      <c r="E5" s="7">
        <f>Sheet2!E4</f>
        <v>14.91</v>
      </c>
      <c r="F5" s="8">
        <f t="shared" si="0"/>
        <v>31.58484238765929</v>
      </c>
      <c r="G5" s="7">
        <f>Sheet2!F4</f>
        <v>239.25</v>
      </c>
      <c r="H5" s="7">
        <f>Sheet2!G4</f>
        <v>10.52</v>
      </c>
      <c r="I5" s="8">
        <f t="shared" si="1"/>
        <v>22.74239543726236</v>
      </c>
      <c r="J5" s="8">
        <f t="shared" si="2"/>
        <v>710.18000000000006</v>
      </c>
      <c r="K5" s="8">
        <f t="shared" si="2"/>
        <v>25.43</v>
      </c>
      <c r="L5" s="8">
        <f t="shared" si="3"/>
        <v>27.926858041683055</v>
      </c>
      <c r="M5" s="7">
        <f>Sheet2!H4</f>
        <v>25.17</v>
      </c>
      <c r="N5" s="7">
        <f>Sheet2!I4</f>
        <v>2.77</v>
      </c>
      <c r="O5" s="8">
        <f t="shared" si="4"/>
        <v>9.0866425992779796</v>
      </c>
      <c r="P5" s="7"/>
      <c r="Q5" s="8">
        <f t="shared" si="5"/>
        <v>735.35</v>
      </c>
      <c r="R5" s="8">
        <f t="shared" si="5"/>
        <v>28.2</v>
      </c>
      <c r="S5" s="8">
        <f t="shared" si="6"/>
        <v>26.076241134751776</v>
      </c>
    </row>
    <row r="6" spans="1:19" ht="12.75" customHeight="1" x14ac:dyDescent="0.25">
      <c r="A6" s="4"/>
      <c r="B6" s="4" t="str">
        <f>Sheet2!B5</f>
        <v>ENGL</v>
      </c>
      <c r="C6" s="7">
        <f>Sheet1!C5</f>
        <v>250</v>
      </c>
      <c r="D6" s="7">
        <f>Sheet2!D5</f>
        <v>1115.8699999999999</v>
      </c>
      <c r="E6" s="7">
        <f>Sheet2!E5</f>
        <v>49.89</v>
      </c>
      <c r="F6" s="8">
        <f t="shared" si="0"/>
        <v>22.366606534375624</v>
      </c>
      <c r="G6" s="7">
        <f>Sheet2!F5</f>
        <v>226.05</v>
      </c>
      <c r="H6" s="7">
        <f>Sheet2!G5</f>
        <v>10.83</v>
      </c>
      <c r="I6" s="8">
        <f t="shared" si="1"/>
        <v>20.872576177285321</v>
      </c>
      <c r="J6" s="8">
        <f t="shared" si="2"/>
        <v>1341.9199999999998</v>
      </c>
      <c r="K6" s="8">
        <f t="shared" si="2"/>
        <v>60.72</v>
      </c>
      <c r="L6" s="8">
        <f t="shared" si="3"/>
        <v>22.100131752305664</v>
      </c>
      <c r="M6" s="7">
        <f>Sheet2!H5</f>
        <v>22.17</v>
      </c>
      <c r="N6" s="7">
        <f>Sheet2!I5</f>
        <v>2.6</v>
      </c>
      <c r="O6" s="8">
        <f t="shared" si="4"/>
        <v>8.5269230769230777</v>
      </c>
      <c r="P6" s="7"/>
      <c r="Q6" s="8">
        <f t="shared" si="5"/>
        <v>1364.09</v>
      </c>
      <c r="R6" s="8">
        <f t="shared" si="5"/>
        <v>63.32</v>
      </c>
      <c r="S6" s="8">
        <f t="shared" si="6"/>
        <v>21.542798483891342</v>
      </c>
    </row>
    <row r="7" spans="1:19" ht="12.75" customHeight="1" x14ac:dyDescent="0.25">
      <c r="A7" s="4"/>
      <c r="B7" s="4" t="str">
        <f>Sheet2!B6</f>
        <v>LBS</v>
      </c>
      <c r="C7" s="7">
        <f>Sheet1!C6</f>
        <v>25</v>
      </c>
      <c r="D7" s="7">
        <f>Sheet2!D6</f>
        <v>47.47</v>
      </c>
      <c r="E7" s="7">
        <f>Sheet2!E6</f>
        <v>2.14</v>
      </c>
      <c r="F7" s="8">
        <f t="shared" si="0"/>
        <v>22.182242990654203</v>
      </c>
      <c r="G7" s="7">
        <f>Sheet2!F6</f>
        <v>126.73</v>
      </c>
      <c r="H7" s="7">
        <f>Sheet2!G6</f>
        <v>6.37</v>
      </c>
      <c r="I7" s="8">
        <f t="shared" si="1"/>
        <v>19.894819466248038</v>
      </c>
      <c r="J7" s="8">
        <f t="shared" si="2"/>
        <v>174.2</v>
      </c>
      <c r="K7" s="8">
        <f t="shared" si="2"/>
        <v>8.51</v>
      </c>
      <c r="L7" s="8">
        <f t="shared" si="3"/>
        <v>20.470035252643946</v>
      </c>
      <c r="M7" s="7">
        <f>Sheet2!H6</f>
        <v>0</v>
      </c>
      <c r="N7" s="7">
        <f>Sheet2!I6</f>
        <v>0</v>
      </c>
      <c r="O7" s="8" t="str">
        <f t="shared" si="4"/>
        <v/>
      </c>
      <c r="P7" s="7"/>
      <c r="Q7" s="8">
        <f t="shared" si="5"/>
        <v>174.2</v>
      </c>
      <c r="R7" s="8">
        <f t="shared" si="5"/>
        <v>8.51</v>
      </c>
      <c r="S7" s="8">
        <f t="shared" si="6"/>
        <v>20.470035252643946</v>
      </c>
    </row>
    <row r="8" spans="1:19" ht="12.75" customHeight="1" x14ac:dyDescent="0.25">
      <c r="A8" s="4"/>
      <c r="B8" s="4" t="str">
        <f>Sheet2!B7</f>
        <v>MLL</v>
      </c>
      <c r="C8" s="7">
        <f>Sheet1!C7</f>
        <v>66</v>
      </c>
      <c r="D8" s="7">
        <f>Sheet2!D7</f>
        <v>243.6</v>
      </c>
      <c r="E8" s="7">
        <f>Sheet2!E7</f>
        <v>19.7</v>
      </c>
      <c r="F8" s="8">
        <f t="shared" si="0"/>
        <v>12.365482233502538</v>
      </c>
      <c r="G8" s="7">
        <f>Sheet2!F7</f>
        <v>82.8</v>
      </c>
      <c r="H8" s="7">
        <f>Sheet2!G7</f>
        <v>8.67</v>
      </c>
      <c r="I8" s="8">
        <f t="shared" si="1"/>
        <v>9.5501730103806217</v>
      </c>
      <c r="J8" s="8">
        <f t="shared" si="2"/>
        <v>326.39999999999998</v>
      </c>
      <c r="K8" s="8">
        <f t="shared" si="2"/>
        <v>28.369999999999997</v>
      </c>
      <c r="L8" s="8">
        <f t="shared" si="3"/>
        <v>11.505111032781107</v>
      </c>
      <c r="M8" s="7">
        <f>Sheet2!H7</f>
        <v>6.67</v>
      </c>
      <c r="N8" s="7">
        <f>Sheet2!I7</f>
        <v>0.97</v>
      </c>
      <c r="O8" s="8">
        <f t="shared" si="4"/>
        <v>6.8762886597938149</v>
      </c>
      <c r="P8" s="7"/>
      <c r="Q8" s="8">
        <f t="shared" si="5"/>
        <v>333.07</v>
      </c>
      <c r="R8" s="8">
        <f t="shared" si="5"/>
        <v>29.339999999999996</v>
      </c>
      <c r="S8" s="8">
        <f t="shared" si="6"/>
        <v>11.35207907293797</v>
      </c>
    </row>
    <row r="9" spans="1:19" ht="12.75" customHeight="1" x14ac:dyDescent="0.25">
      <c r="A9" s="4"/>
      <c r="B9" s="4" t="str">
        <f>Sheet2!B8</f>
        <v>MTD</v>
      </c>
      <c r="C9" s="7">
        <f>Sheet1!C8</f>
        <v>215</v>
      </c>
      <c r="D9" s="7">
        <f>Sheet2!D8</f>
        <v>230.85</v>
      </c>
      <c r="E9" s="7">
        <f>Sheet2!E8</f>
        <v>22.43</v>
      </c>
      <c r="F9" s="8">
        <f t="shared" si="0"/>
        <v>10.29201961658493</v>
      </c>
      <c r="G9" s="7">
        <f>Sheet2!F8</f>
        <v>130.16999999999999</v>
      </c>
      <c r="H9" s="7">
        <f>Sheet2!G8</f>
        <v>25.02</v>
      </c>
      <c r="I9" s="8">
        <f t="shared" si="1"/>
        <v>5.2026378896882486</v>
      </c>
      <c r="J9" s="8">
        <f t="shared" si="2"/>
        <v>361.02</v>
      </c>
      <c r="K9" s="8">
        <f t="shared" si="2"/>
        <v>47.45</v>
      </c>
      <c r="L9" s="8">
        <f t="shared" si="3"/>
        <v>7.608429926238145</v>
      </c>
      <c r="M9" s="7">
        <f>Sheet2!H8</f>
        <v>16.329999999999998</v>
      </c>
      <c r="N9" s="7">
        <f>Sheet2!I8</f>
        <v>9.51</v>
      </c>
      <c r="O9" s="8">
        <f t="shared" si="4"/>
        <v>1.7171398527865402</v>
      </c>
      <c r="P9" s="7"/>
      <c r="Q9" s="8">
        <f t="shared" si="5"/>
        <v>377.34999999999997</v>
      </c>
      <c r="R9" s="8">
        <f t="shared" si="5"/>
        <v>56.96</v>
      </c>
      <c r="S9" s="8">
        <f t="shared" si="6"/>
        <v>6.6248244382022463</v>
      </c>
    </row>
    <row r="10" spans="1:19" ht="12.75" customHeight="1" x14ac:dyDescent="0.25">
      <c r="A10" s="4"/>
      <c r="B10" s="4" t="str">
        <f>Sheet2!B9</f>
        <v>PHIL</v>
      </c>
      <c r="C10" s="7">
        <f>Sheet1!C9</f>
        <v>43</v>
      </c>
      <c r="D10" s="7">
        <f>Sheet2!D9</f>
        <v>331.33</v>
      </c>
      <c r="E10" s="7">
        <f>Sheet2!E9</f>
        <v>6.85</v>
      </c>
      <c r="F10" s="8">
        <f t="shared" si="0"/>
        <v>48.369343065693428</v>
      </c>
      <c r="G10" s="7">
        <f>Sheet2!F9</f>
        <v>253</v>
      </c>
      <c r="H10" s="7">
        <f>Sheet2!G9</f>
        <v>6.38</v>
      </c>
      <c r="I10" s="8">
        <f t="shared" si="1"/>
        <v>39.655172413793103</v>
      </c>
      <c r="J10" s="8">
        <f t="shared" si="2"/>
        <v>584.32999999999993</v>
      </c>
      <c r="K10" s="8">
        <f t="shared" si="2"/>
        <v>13.23</v>
      </c>
      <c r="L10" s="8">
        <f t="shared" si="3"/>
        <v>44.167044595616019</v>
      </c>
      <c r="M10" s="7">
        <f>Sheet2!H9</f>
        <v>10.02</v>
      </c>
      <c r="N10" s="7">
        <f>Sheet2!I9</f>
        <v>1.24</v>
      </c>
      <c r="O10" s="8">
        <f t="shared" si="4"/>
        <v>8.0806451612903221</v>
      </c>
      <c r="P10" s="7"/>
      <c r="Q10" s="8">
        <f t="shared" si="5"/>
        <v>594.34999999999991</v>
      </c>
      <c r="R10" s="8">
        <f t="shared" si="5"/>
        <v>14.47</v>
      </c>
      <c r="S10" s="8">
        <f t="shared" si="6"/>
        <v>41.07463718037318</v>
      </c>
    </row>
    <row r="11" spans="1:19" ht="12.75" customHeight="1" x14ac:dyDescent="0.25">
      <c r="A11" s="4"/>
      <c r="B11" s="4" t="str">
        <f>Sheet2!B10</f>
        <v>TVF</v>
      </c>
      <c r="C11" s="7">
        <f>Sheet1!C10</f>
        <v>103</v>
      </c>
      <c r="D11" s="7">
        <f>Sheet2!D10</f>
        <v>125.2</v>
      </c>
      <c r="E11" s="7">
        <f>Sheet2!E10</f>
        <v>5.4</v>
      </c>
      <c r="F11" s="8">
        <f t="shared" si="0"/>
        <v>23.185185185185183</v>
      </c>
      <c r="G11" s="7">
        <f>Sheet2!F10</f>
        <v>257.33</v>
      </c>
      <c r="H11" s="7">
        <f>Sheet2!G10</f>
        <v>10.41</v>
      </c>
      <c r="I11" s="8">
        <f t="shared" si="1"/>
        <v>24.719500480307396</v>
      </c>
      <c r="J11" s="8">
        <f t="shared" si="2"/>
        <v>382.53</v>
      </c>
      <c r="K11" s="8">
        <f t="shared" si="2"/>
        <v>15.81</v>
      </c>
      <c r="L11" s="8">
        <f t="shared" si="3"/>
        <v>24.195445920303602</v>
      </c>
      <c r="M11" s="7">
        <f>Sheet2!H10</f>
        <v>41.33</v>
      </c>
      <c r="N11" s="7">
        <f>Sheet2!I10</f>
        <v>4.34</v>
      </c>
      <c r="O11" s="8">
        <f t="shared" si="4"/>
        <v>9.5230414746543772</v>
      </c>
      <c r="P11" s="7"/>
      <c r="Q11" s="8">
        <f t="shared" si="5"/>
        <v>423.85999999999996</v>
      </c>
      <c r="R11" s="8">
        <f t="shared" si="5"/>
        <v>20.149999999999999</v>
      </c>
      <c r="S11" s="8">
        <f t="shared" si="6"/>
        <v>21.035235732009927</v>
      </c>
    </row>
    <row r="12" spans="1:19" ht="12.75" customHeight="1" x14ac:dyDescent="0.25">
      <c r="A12" s="4"/>
      <c r="B12" s="4" t="s">
        <v>51</v>
      </c>
      <c r="C12" s="4">
        <f>SUM(C1:C10)</f>
        <v>851</v>
      </c>
      <c r="D12" s="4">
        <f>SUM(D3:D11)</f>
        <v>2927.0799999999995</v>
      </c>
      <c r="E12" s="4">
        <f>SUM(E3:E11)</f>
        <v>136.97</v>
      </c>
      <c r="F12" s="9">
        <f t="shared" si="0"/>
        <v>21.370227057019783</v>
      </c>
      <c r="G12" s="4">
        <f>SUM(G3:G11)</f>
        <v>1464.27</v>
      </c>
      <c r="H12" s="4">
        <f>SUM(H3:H11)</f>
        <v>87.539999999999992</v>
      </c>
      <c r="I12" s="9">
        <f t="shared" si="1"/>
        <v>16.726867717614805</v>
      </c>
      <c r="J12" s="4">
        <f t="shared" si="2"/>
        <v>4391.3499999999995</v>
      </c>
      <c r="K12" s="9">
        <f t="shared" si="2"/>
        <v>224.51</v>
      </c>
      <c r="L12" s="9">
        <f>J12/K12</f>
        <v>19.559707808115451</v>
      </c>
      <c r="M12" s="4">
        <f>SUM(M3:M11)</f>
        <v>138.47</v>
      </c>
      <c r="N12" s="4">
        <f>SUM(N3:N11)</f>
        <v>23.72</v>
      </c>
      <c r="O12" s="9">
        <f t="shared" si="4"/>
        <v>5.8376897133220913</v>
      </c>
      <c r="P12" s="4"/>
      <c r="Q12" s="9">
        <f t="shared" si="5"/>
        <v>4529.82</v>
      </c>
      <c r="R12" s="9">
        <f t="shared" si="5"/>
        <v>248.23</v>
      </c>
      <c r="S12" s="9">
        <f>Q12/R12</f>
        <v>18.248479232969423</v>
      </c>
    </row>
    <row r="13" spans="1:19" ht="5.0999999999999996" customHeight="1" x14ac:dyDescent="0.25">
      <c r="A13" s="4"/>
      <c r="B13" s="4"/>
      <c r="C13" s="7"/>
      <c r="D13" s="7"/>
      <c r="E13" s="7"/>
      <c r="F13" s="8"/>
      <c r="G13" s="7"/>
      <c r="H13" s="7"/>
      <c r="I13" s="8"/>
      <c r="J13" s="8"/>
      <c r="K13" s="8"/>
      <c r="L13" s="8"/>
      <c r="M13" s="7"/>
      <c r="N13" s="7"/>
      <c r="O13" s="8"/>
      <c r="P13" s="7"/>
      <c r="Q13" s="8"/>
      <c r="R13" s="8"/>
      <c r="S13" s="8"/>
    </row>
    <row r="14" spans="1:19" ht="12.75" customHeight="1" x14ac:dyDescent="0.25">
      <c r="A14" s="4" t="str">
        <f>Sheet2!A11</f>
        <v>BE</v>
      </c>
      <c r="B14" s="4" t="str">
        <f>Sheet2!B11</f>
        <v>ACCT</v>
      </c>
      <c r="C14" s="7">
        <f>Sheet1!C11</f>
        <v>56</v>
      </c>
      <c r="D14" s="7">
        <f>Sheet2!D11</f>
        <v>116</v>
      </c>
      <c r="E14" s="7">
        <f>Sheet2!E11</f>
        <v>2.73</v>
      </c>
      <c r="F14" s="8">
        <f t="shared" ref="F14" si="7">IF(ISERROR(D14/E14),"",D14/E14)</f>
        <v>42.490842490842489</v>
      </c>
      <c r="G14" s="7">
        <f>Sheet2!F11</f>
        <v>326.93</v>
      </c>
      <c r="H14" s="7">
        <f>Sheet2!G11</f>
        <v>13.28</v>
      </c>
      <c r="I14" s="8">
        <f t="shared" ref="I14" si="8">IF(ISERROR(G14/H14),"",G14/H14)</f>
        <v>24.618222891566266</v>
      </c>
      <c r="J14" s="8">
        <f t="shared" ref="J14:K21" si="9">D14+G14</f>
        <v>442.93</v>
      </c>
      <c r="K14" s="8">
        <f t="shared" si="9"/>
        <v>16.009999999999998</v>
      </c>
      <c r="L14" s="8">
        <f t="shared" ref="L14" si="10">J14/K14</f>
        <v>27.665833853841352</v>
      </c>
      <c r="M14" s="7">
        <f>Sheet2!H11</f>
        <v>27.67</v>
      </c>
      <c r="N14" s="7">
        <f>Sheet2!I11</f>
        <v>1.91</v>
      </c>
      <c r="O14" s="8">
        <f t="shared" ref="O14" si="11">IF(ISERROR(M14/N14),"",M14/N14)</f>
        <v>14.486910994764399</v>
      </c>
      <c r="P14" s="7"/>
      <c r="Q14" s="8">
        <f t="shared" ref="Q14:R21" si="12">J14+M14</f>
        <v>470.6</v>
      </c>
      <c r="R14" s="8">
        <f t="shared" si="12"/>
        <v>17.919999999999998</v>
      </c>
      <c r="S14" s="8">
        <f t="shared" ref="S14" si="13">Q14/R14</f>
        <v>26.261160714285719</v>
      </c>
    </row>
    <row r="15" spans="1:19" ht="12.75" customHeight="1" x14ac:dyDescent="0.25">
      <c r="A15" s="4"/>
      <c r="B15" s="4" t="str">
        <f>Sheet2!B12</f>
        <v>BE</v>
      </c>
      <c r="C15" s="7">
        <f>Sheet1!C12</f>
        <v>39</v>
      </c>
      <c r="D15" s="7">
        <f>Sheet2!D12</f>
        <v>67.2</v>
      </c>
      <c r="E15" s="7">
        <f>Sheet2!E12</f>
        <v>4.8</v>
      </c>
      <c r="F15" s="8">
        <f t="shared" si="0"/>
        <v>14.000000000000002</v>
      </c>
      <c r="G15" s="7">
        <f>Sheet2!F12</f>
        <v>103.82</v>
      </c>
      <c r="H15" s="7">
        <f>Sheet2!G12</f>
        <v>4.07</v>
      </c>
      <c r="I15" s="8">
        <f t="shared" si="1"/>
        <v>25.508599508599506</v>
      </c>
      <c r="J15" s="8">
        <f t="shared" si="9"/>
        <v>171.01999999999998</v>
      </c>
      <c r="K15" s="8">
        <f t="shared" si="9"/>
        <v>8.870000000000001</v>
      </c>
      <c r="L15" s="8">
        <f t="shared" si="3"/>
        <v>19.28072153325817</v>
      </c>
      <c r="M15" s="7">
        <f>Sheet2!H12</f>
        <v>36.67</v>
      </c>
      <c r="N15" s="7">
        <f>Sheet2!I12</f>
        <v>2.17</v>
      </c>
      <c r="O15" s="8">
        <f t="shared" si="4"/>
        <v>16.89861751152074</v>
      </c>
      <c r="P15" s="7"/>
      <c r="Q15" s="8">
        <f t="shared" si="12"/>
        <v>207.69</v>
      </c>
      <c r="R15" s="8">
        <f t="shared" si="12"/>
        <v>11.040000000000001</v>
      </c>
      <c r="S15" s="8">
        <f t="shared" si="6"/>
        <v>18.812499999999996</v>
      </c>
    </row>
    <row r="16" spans="1:19" ht="12.75" customHeight="1" x14ac:dyDescent="0.25">
      <c r="A16" s="4"/>
      <c r="B16" s="4" t="str">
        <f>Sheet2!B13</f>
        <v>CIS</v>
      </c>
      <c r="C16" s="7">
        <f>Sheet1!C13</f>
        <v>37</v>
      </c>
      <c r="D16" s="7">
        <f>Sheet2!D13</f>
        <v>95.73</v>
      </c>
      <c r="E16" s="7">
        <f>Sheet2!E13</f>
        <v>3.4</v>
      </c>
      <c r="F16" s="8">
        <f t="shared" si="0"/>
        <v>28.155882352941177</v>
      </c>
      <c r="G16" s="7">
        <f>Sheet2!F13</f>
        <v>185.6</v>
      </c>
      <c r="H16" s="7">
        <f>Sheet2!G13</f>
        <v>7.53</v>
      </c>
      <c r="I16" s="8">
        <f t="shared" si="1"/>
        <v>24.648074369189906</v>
      </c>
      <c r="J16" s="8">
        <f t="shared" si="9"/>
        <v>281.33</v>
      </c>
      <c r="K16" s="8">
        <f t="shared" si="9"/>
        <v>10.93</v>
      </c>
      <c r="L16" s="8">
        <f t="shared" si="3"/>
        <v>25.73924977127173</v>
      </c>
      <c r="M16" s="7">
        <f>Sheet2!H13</f>
        <v>43.93</v>
      </c>
      <c r="N16" s="7">
        <f>Sheet2!I13</f>
        <v>1.47</v>
      </c>
      <c r="O16" s="8">
        <f t="shared" si="4"/>
        <v>29.8843537414966</v>
      </c>
      <c r="P16" s="7"/>
      <c r="Q16" s="8">
        <f t="shared" si="12"/>
        <v>325.26</v>
      </c>
      <c r="R16" s="8">
        <f t="shared" si="12"/>
        <v>12.4</v>
      </c>
      <c r="S16" s="8">
        <f t="shared" si="6"/>
        <v>26.230645161290322</v>
      </c>
    </row>
    <row r="17" spans="1:19" ht="12.75" customHeight="1" x14ac:dyDescent="0.25">
      <c r="A17" s="4"/>
      <c r="B17" s="4" t="str">
        <f>Sheet2!B14</f>
        <v>ECON</v>
      </c>
      <c r="C17" s="7">
        <f>Sheet1!C14</f>
        <v>48</v>
      </c>
      <c r="D17" s="7">
        <f>Sheet2!D14</f>
        <v>215.07</v>
      </c>
      <c r="E17" s="7">
        <f>Sheet2!E14</f>
        <v>6.97</v>
      </c>
      <c r="F17" s="8">
        <f t="shared" si="0"/>
        <v>30.856527977044475</v>
      </c>
      <c r="G17" s="7">
        <f>Sheet2!F14</f>
        <v>242.27</v>
      </c>
      <c r="H17" s="7">
        <f>Sheet2!G14</f>
        <v>9.66</v>
      </c>
      <c r="I17" s="8">
        <f t="shared" si="1"/>
        <v>25.079710144927535</v>
      </c>
      <c r="J17" s="8">
        <f t="shared" si="9"/>
        <v>457.34000000000003</v>
      </c>
      <c r="K17" s="8">
        <f t="shared" si="9"/>
        <v>16.63</v>
      </c>
      <c r="L17" s="8">
        <f t="shared" si="3"/>
        <v>27.500901984365608</v>
      </c>
      <c r="M17" s="7">
        <f>Sheet2!H14</f>
        <v>8.33</v>
      </c>
      <c r="N17" s="7">
        <f>Sheet2!I14</f>
        <v>1.53</v>
      </c>
      <c r="O17" s="8">
        <f t="shared" si="4"/>
        <v>5.4444444444444446</v>
      </c>
      <c r="P17" s="7"/>
      <c r="Q17" s="8">
        <f t="shared" si="12"/>
        <v>465.67</v>
      </c>
      <c r="R17" s="8">
        <f t="shared" si="12"/>
        <v>18.16</v>
      </c>
      <c r="S17" s="8">
        <f t="shared" si="6"/>
        <v>25.642621145374449</v>
      </c>
    </row>
    <row r="18" spans="1:19" ht="12.75" customHeight="1" x14ac:dyDescent="0.25">
      <c r="A18" s="4"/>
      <c r="B18" s="4" t="str">
        <f>Sheet2!B15</f>
        <v>FIN</v>
      </c>
      <c r="C18" s="7">
        <f>Sheet1!C15</f>
        <v>29</v>
      </c>
      <c r="D18" s="7">
        <f>Sheet2!D15</f>
        <v>57.13</v>
      </c>
      <c r="E18" s="7">
        <f>Sheet2!E15</f>
        <v>1.73</v>
      </c>
      <c r="F18" s="8">
        <f t="shared" si="0"/>
        <v>33.02312138728324</v>
      </c>
      <c r="G18" s="7">
        <f>Sheet2!F15</f>
        <v>180.67</v>
      </c>
      <c r="H18" s="7">
        <f>Sheet2!G15</f>
        <v>7.38</v>
      </c>
      <c r="I18" s="8">
        <f t="shared" si="1"/>
        <v>24.4810298102981</v>
      </c>
      <c r="J18" s="8">
        <f t="shared" si="9"/>
        <v>237.79999999999998</v>
      </c>
      <c r="K18" s="8">
        <f t="shared" si="9"/>
        <v>9.11</v>
      </c>
      <c r="L18" s="8">
        <f t="shared" si="3"/>
        <v>26.103183315038418</v>
      </c>
      <c r="M18" s="7">
        <f>Sheet2!H15</f>
        <v>5</v>
      </c>
      <c r="N18" s="7">
        <f>Sheet2!I15</f>
        <v>0.66</v>
      </c>
      <c r="O18" s="8">
        <f t="shared" si="4"/>
        <v>7.5757575757575752</v>
      </c>
      <c r="P18" s="7"/>
      <c r="Q18" s="8">
        <f t="shared" si="12"/>
        <v>242.79999999999998</v>
      </c>
      <c r="R18" s="8">
        <f t="shared" si="12"/>
        <v>9.77</v>
      </c>
      <c r="S18" s="8">
        <f t="shared" si="6"/>
        <v>24.851586489252814</v>
      </c>
    </row>
    <row r="19" spans="1:19" ht="12.75" customHeight="1" x14ac:dyDescent="0.25">
      <c r="A19" s="4"/>
      <c r="B19" s="4" t="str">
        <f>Sheet2!B16</f>
        <v>MGMT</v>
      </c>
      <c r="C19" s="7">
        <f>Sheet1!C16</f>
        <v>52</v>
      </c>
      <c r="D19" s="7">
        <f>Sheet2!D16</f>
        <v>0</v>
      </c>
      <c r="E19" s="7">
        <f>Sheet2!E16</f>
        <v>0</v>
      </c>
      <c r="F19" s="8" t="str">
        <f t="shared" si="0"/>
        <v/>
      </c>
      <c r="G19" s="7">
        <f>Sheet2!F16</f>
        <v>461.47</v>
      </c>
      <c r="H19" s="7">
        <f>Sheet2!G16</f>
        <v>16.59</v>
      </c>
      <c r="I19" s="8">
        <f t="shared" si="1"/>
        <v>27.816154309825198</v>
      </c>
      <c r="J19" s="8">
        <f t="shared" si="9"/>
        <v>461.47</v>
      </c>
      <c r="K19" s="8">
        <f t="shared" si="9"/>
        <v>16.59</v>
      </c>
      <c r="L19" s="8">
        <f t="shared" si="3"/>
        <v>27.816154309825198</v>
      </c>
      <c r="M19" s="7">
        <f>Sheet2!H16</f>
        <v>53.27</v>
      </c>
      <c r="N19" s="7">
        <f>Sheet2!I16</f>
        <v>2.62</v>
      </c>
      <c r="O19" s="8">
        <f t="shared" si="4"/>
        <v>20.332061068702291</v>
      </c>
      <c r="P19" s="7"/>
      <c r="Q19" s="8">
        <f t="shared" si="12"/>
        <v>514.74</v>
      </c>
      <c r="R19" s="8">
        <f t="shared" si="12"/>
        <v>19.21</v>
      </c>
      <c r="S19" s="8">
        <f t="shared" si="6"/>
        <v>26.795419052576783</v>
      </c>
    </row>
    <row r="20" spans="1:19" ht="12.75" customHeight="1" x14ac:dyDescent="0.25">
      <c r="A20" s="4"/>
      <c r="B20" s="4" t="str">
        <f>Sheet2!B17</f>
        <v>MKT</v>
      </c>
      <c r="C20" s="7">
        <f>Sheet1!C17</f>
        <v>22</v>
      </c>
      <c r="D20" s="7">
        <f>Sheet2!D17</f>
        <v>0</v>
      </c>
      <c r="E20" s="7">
        <f>Sheet2!E17</f>
        <v>0</v>
      </c>
      <c r="F20" s="8" t="str">
        <f>IF(ISERROR(D20/E20),"",D20/E20)</f>
        <v/>
      </c>
      <c r="G20" s="7">
        <f>Sheet2!F17</f>
        <v>223.73</v>
      </c>
      <c r="H20" s="7">
        <f>Sheet2!G17</f>
        <v>7.35</v>
      </c>
      <c r="I20" s="8">
        <f>IF(ISERROR(G20/H20),"",G20/H20)</f>
        <v>30.439455782312926</v>
      </c>
      <c r="J20" s="8">
        <f t="shared" si="9"/>
        <v>223.73</v>
      </c>
      <c r="K20" s="8">
        <f t="shared" si="9"/>
        <v>7.35</v>
      </c>
      <c r="L20" s="8">
        <f t="shared" si="3"/>
        <v>30.439455782312926</v>
      </c>
      <c r="M20" s="7">
        <f>Sheet2!H17</f>
        <v>2.67</v>
      </c>
      <c r="N20" s="7">
        <f>Sheet2!I17</f>
        <v>0.33</v>
      </c>
      <c r="O20" s="8">
        <f>IF(ISERROR(M20/N20),"",M20/N20)</f>
        <v>8.0909090909090899</v>
      </c>
      <c r="P20" s="7"/>
      <c r="Q20" s="8">
        <f t="shared" si="12"/>
        <v>226.39999999999998</v>
      </c>
      <c r="R20" s="8">
        <f t="shared" si="12"/>
        <v>7.68</v>
      </c>
      <c r="S20" s="8">
        <f t="shared" si="6"/>
        <v>29.479166666666664</v>
      </c>
    </row>
    <row r="21" spans="1:19" ht="12.75" customHeight="1" x14ac:dyDescent="0.25">
      <c r="A21" s="4"/>
      <c r="B21" s="4" t="s">
        <v>51</v>
      </c>
      <c r="C21" s="4">
        <f>SUM(C11:C19)</f>
        <v>1215</v>
      </c>
      <c r="D21" s="4">
        <f>SUM(D14:D20)</f>
        <v>551.13</v>
      </c>
      <c r="E21" s="4">
        <f>SUM(E14:E20)</f>
        <v>19.63</v>
      </c>
      <c r="F21" s="9">
        <f t="shared" si="0"/>
        <v>28.075904228222111</v>
      </c>
      <c r="G21" s="4">
        <f>SUM(G14:G20)</f>
        <v>1724.49</v>
      </c>
      <c r="H21" s="4">
        <f>SUM(H14:H20)</f>
        <v>65.86</v>
      </c>
      <c r="I21" s="9">
        <f t="shared" si="1"/>
        <v>26.184178560583057</v>
      </c>
      <c r="J21" s="4">
        <f t="shared" si="9"/>
        <v>2275.62</v>
      </c>
      <c r="K21" s="9">
        <f t="shared" si="9"/>
        <v>85.49</v>
      </c>
      <c r="L21" s="9">
        <f>J21/K21</f>
        <v>26.618551877412564</v>
      </c>
      <c r="M21" s="4">
        <f>SUM(M14:M20)</f>
        <v>177.54</v>
      </c>
      <c r="N21" s="4">
        <f>SUM(N14:N20)</f>
        <v>10.69</v>
      </c>
      <c r="O21" s="9">
        <f t="shared" si="4"/>
        <v>16.608044901777362</v>
      </c>
      <c r="P21" s="4"/>
      <c r="Q21" s="9">
        <f t="shared" si="12"/>
        <v>2453.16</v>
      </c>
      <c r="R21" s="9">
        <f t="shared" si="12"/>
        <v>96.179999999999993</v>
      </c>
      <c r="S21" s="9">
        <f>Q21/R21</f>
        <v>25.505926388022459</v>
      </c>
    </row>
    <row r="22" spans="1:19" ht="5.0999999999999996" customHeight="1" x14ac:dyDescent="0.25">
      <c r="A22" s="7"/>
      <c r="B22" s="7"/>
      <c r="C22" s="7"/>
      <c r="D22" s="7"/>
      <c r="E22" s="7"/>
      <c r="F22" s="7" t="str">
        <f t="shared" si="0"/>
        <v/>
      </c>
      <c r="G22" s="7"/>
      <c r="H22" s="7"/>
      <c r="I22" s="7" t="str">
        <f t="shared" si="1"/>
        <v/>
      </c>
      <c r="J22" s="7"/>
      <c r="K22" s="7"/>
      <c r="L22" s="7"/>
      <c r="M22" s="7"/>
      <c r="N22" s="7"/>
      <c r="O22" s="7" t="str">
        <f t="shared" si="4"/>
        <v/>
      </c>
      <c r="P22" s="7"/>
      <c r="Q22" s="7"/>
      <c r="R22" s="7"/>
      <c r="S22" s="7"/>
    </row>
    <row r="23" spans="1:19" ht="12.75" customHeight="1" x14ac:dyDescent="0.25">
      <c r="A23" s="4" t="str">
        <f>Sheet2!A18</f>
        <v>CCOE</v>
      </c>
      <c r="B23" s="4" t="str">
        <f>Sheet2!B18</f>
        <v>AASE</v>
      </c>
      <c r="C23" s="7">
        <f>Sheet1!C18</f>
        <v>83</v>
      </c>
      <c r="D23" s="7">
        <f>Sheet2!D18</f>
        <v>3.47</v>
      </c>
      <c r="E23" s="7">
        <f>Sheet2!E18</f>
        <v>0.27</v>
      </c>
      <c r="F23" s="8">
        <f t="shared" si="0"/>
        <v>12.851851851851851</v>
      </c>
      <c r="G23" s="7">
        <f>Sheet2!F18</f>
        <v>134.30000000000001</v>
      </c>
      <c r="H23" s="7">
        <f>Sheet2!G18</f>
        <v>6.41</v>
      </c>
      <c r="I23" s="8">
        <f t="shared" si="1"/>
        <v>20.951638065522623</v>
      </c>
      <c r="J23" s="8">
        <f t="shared" ref="J23:K26" si="14">D23+G23</f>
        <v>137.77000000000001</v>
      </c>
      <c r="K23" s="8">
        <f t="shared" si="14"/>
        <v>6.68</v>
      </c>
      <c r="L23" s="8">
        <f t="shared" ref="L23:L32" si="15">J23/K23</f>
        <v>20.624251497005989</v>
      </c>
      <c r="M23" s="7">
        <f>Sheet2!H18</f>
        <v>166.14</v>
      </c>
      <c r="N23" s="7">
        <f>Sheet2!I18</f>
        <v>12.63</v>
      </c>
      <c r="O23" s="8">
        <f t="shared" si="4"/>
        <v>13.154394299287409</v>
      </c>
      <c r="P23" s="7"/>
      <c r="Q23" s="8">
        <f t="shared" ref="Q23:R26" si="16">J23+M23</f>
        <v>303.90999999999997</v>
      </c>
      <c r="R23" s="8">
        <f t="shared" si="16"/>
        <v>19.310000000000002</v>
      </c>
      <c r="S23" s="8">
        <f t="shared" ref="S23:S32" si="17">Q23/R23</f>
        <v>15.738477472812011</v>
      </c>
    </row>
    <row r="24" spans="1:19" ht="12.75" customHeight="1" x14ac:dyDescent="0.25">
      <c r="A24" s="4"/>
      <c r="B24" s="4" t="str">
        <f>Sheet2!B19</f>
        <v>EDCI</v>
      </c>
      <c r="C24" s="7">
        <f>Sheet1!C19</f>
        <v>81</v>
      </c>
      <c r="D24" s="7">
        <f>Sheet2!D19</f>
        <v>0</v>
      </c>
      <c r="E24" s="7">
        <f>Sheet2!E19</f>
        <v>0</v>
      </c>
      <c r="F24" s="8" t="str">
        <f t="shared" si="0"/>
        <v/>
      </c>
      <c r="G24" s="7">
        <f>Sheet2!F19</f>
        <v>194.63</v>
      </c>
      <c r="H24" s="7">
        <f>Sheet2!G19</f>
        <v>11.19</v>
      </c>
      <c r="I24" s="8">
        <f t="shared" si="1"/>
        <v>17.393208221626452</v>
      </c>
      <c r="J24" s="8">
        <f t="shared" si="14"/>
        <v>194.63</v>
      </c>
      <c r="K24" s="8">
        <f t="shared" si="14"/>
        <v>11.19</v>
      </c>
      <c r="L24" s="8">
        <f t="shared" si="15"/>
        <v>17.393208221626452</v>
      </c>
      <c r="M24" s="7">
        <f>Sheet2!H19</f>
        <v>58.54</v>
      </c>
      <c r="N24" s="7">
        <f>Sheet2!I19</f>
        <v>4.22</v>
      </c>
      <c r="O24" s="8">
        <f t="shared" si="4"/>
        <v>13.872037914691944</v>
      </c>
      <c r="P24" s="7"/>
      <c r="Q24" s="8">
        <f t="shared" si="16"/>
        <v>253.17</v>
      </c>
      <c r="R24" s="8">
        <f t="shared" si="16"/>
        <v>15.41</v>
      </c>
      <c r="S24" s="8">
        <f t="shared" si="17"/>
        <v>16.428942245295261</v>
      </c>
    </row>
    <row r="25" spans="1:19" ht="12.75" customHeight="1" x14ac:dyDescent="0.25">
      <c r="A25" s="4"/>
      <c r="B25" s="4" t="str">
        <f>Sheet2!B20</f>
        <v>EDSC</v>
      </c>
      <c r="C25" s="7">
        <f>Sheet1!C20</f>
        <v>179</v>
      </c>
      <c r="D25" s="7">
        <f>Sheet2!D20</f>
        <v>34.799999999999997</v>
      </c>
      <c r="E25" s="7">
        <f>Sheet2!E20</f>
        <v>0.57999999999999996</v>
      </c>
      <c r="F25" s="8">
        <f t="shared" si="0"/>
        <v>60</v>
      </c>
      <c r="G25" s="7">
        <f>Sheet2!F20</f>
        <v>410.1</v>
      </c>
      <c r="H25" s="7">
        <f>Sheet2!G20</f>
        <v>13.21</v>
      </c>
      <c r="I25" s="8">
        <f t="shared" si="1"/>
        <v>31.044663133989403</v>
      </c>
      <c r="J25" s="8">
        <f t="shared" si="14"/>
        <v>444.90000000000003</v>
      </c>
      <c r="K25" s="8">
        <f t="shared" si="14"/>
        <v>13.790000000000001</v>
      </c>
      <c r="L25" s="8">
        <f t="shared" si="15"/>
        <v>32.262509064539522</v>
      </c>
      <c r="M25" s="7">
        <f>Sheet2!H20</f>
        <v>257.17</v>
      </c>
      <c r="N25" s="7">
        <f>Sheet2!I20</f>
        <v>18.420000000000002</v>
      </c>
      <c r="O25" s="8">
        <f t="shared" si="4"/>
        <v>13.961454940282302</v>
      </c>
      <c r="P25" s="7"/>
      <c r="Q25" s="8">
        <f t="shared" si="16"/>
        <v>702.07</v>
      </c>
      <c r="R25" s="8">
        <f t="shared" si="16"/>
        <v>32.21</v>
      </c>
      <c r="S25" s="8">
        <f t="shared" si="17"/>
        <v>21.796647004036014</v>
      </c>
    </row>
    <row r="26" spans="1:19" ht="12.75" customHeight="1" x14ac:dyDescent="0.25">
      <c r="A26" s="4"/>
      <c r="B26" s="4" t="s">
        <v>51</v>
      </c>
      <c r="C26" s="4">
        <f>SUM(C20:C24)</f>
        <v>1401</v>
      </c>
      <c r="D26" s="4">
        <f>SUM(D23:D25)</f>
        <v>38.269999999999996</v>
      </c>
      <c r="E26" s="4">
        <f>SUM(E23:E25)</f>
        <v>0.85</v>
      </c>
      <c r="F26" s="8">
        <f t="shared" si="0"/>
        <v>45.023529411764706</v>
      </c>
      <c r="G26" s="4">
        <f>SUM(G23:G25)</f>
        <v>739.03</v>
      </c>
      <c r="H26" s="4">
        <f>SUM(H23:H25)</f>
        <v>30.810000000000002</v>
      </c>
      <c r="I26" s="9">
        <f t="shared" si="1"/>
        <v>23.986692632262251</v>
      </c>
      <c r="J26" s="9">
        <f t="shared" si="14"/>
        <v>777.3</v>
      </c>
      <c r="K26" s="9">
        <f t="shared" si="14"/>
        <v>31.660000000000004</v>
      </c>
      <c r="L26" s="9">
        <f>J26/K26</f>
        <v>24.551484523057482</v>
      </c>
      <c r="M26" s="4">
        <f>SUM(M23:M25)</f>
        <v>481.85</v>
      </c>
      <c r="N26" s="4">
        <f>SUM(N23:N25)</f>
        <v>35.270000000000003</v>
      </c>
      <c r="O26" s="9">
        <f t="shared" si="4"/>
        <v>13.661752197334845</v>
      </c>
      <c r="P26" s="4"/>
      <c r="Q26" s="9">
        <f t="shared" si="16"/>
        <v>1259.1500000000001</v>
      </c>
      <c r="R26" s="9">
        <f t="shared" si="16"/>
        <v>66.930000000000007</v>
      </c>
      <c r="S26" s="9">
        <f>Q26/R26</f>
        <v>18.812938891379051</v>
      </c>
    </row>
    <row r="27" spans="1:19" ht="5.0999999999999996" customHeight="1" x14ac:dyDescent="0.25">
      <c r="A27" s="7"/>
      <c r="B27" s="7"/>
      <c r="C27" s="7"/>
      <c r="D27" s="7"/>
      <c r="E27" s="7"/>
      <c r="F27" s="7" t="str">
        <f t="shared" si="0"/>
        <v/>
      </c>
      <c r="G27" s="7"/>
      <c r="H27" s="7"/>
      <c r="I27" s="7" t="str">
        <f t="shared" si="1"/>
        <v/>
      </c>
      <c r="J27" s="7"/>
      <c r="K27" s="7"/>
      <c r="L27" s="7"/>
      <c r="M27" s="7"/>
      <c r="N27" s="7"/>
      <c r="O27" s="7" t="str">
        <f t="shared" si="4"/>
        <v/>
      </c>
      <c r="P27" s="7"/>
      <c r="Q27" s="7"/>
      <c r="R27" s="7"/>
      <c r="S27" s="7"/>
    </row>
    <row r="28" spans="1:19" ht="12.75" customHeight="1" x14ac:dyDescent="0.25">
      <c r="A28" s="4" t="str">
        <f>Sheet2!A21</f>
        <v>ECST</v>
      </c>
      <c r="B28" s="4" t="str">
        <f>Sheet2!B21</f>
        <v>CE</v>
      </c>
      <c r="C28" s="7">
        <f>Sheet1!C21</f>
        <v>46</v>
      </c>
      <c r="D28" s="7">
        <f>Sheet2!D21</f>
        <v>60.27</v>
      </c>
      <c r="E28" s="7">
        <f>Sheet2!E21</f>
        <v>4.49</v>
      </c>
      <c r="F28" s="8">
        <f t="shared" si="0"/>
        <v>13.423162583518931</v>
      </c>
      <c r="G28" s="7">
        <f>Sheet2!F21</f>
        <v>125.15</v>
      </c>
      <c r="H28" s="7">
        <f>Sheet2!G21</f>
        <v>7.05</v>
      </c>
      <c r="I28" s="8">
        <f t="shared" si="1"/>
        <v>17.75177304964539</v>
      </c>
      <c r="J28" s="8">
        <f t="shared" ref="J28:K34" si="18">D28+G28</f>
        <v>185.42000000000002</v>
      </c>
      <c r="K28" s="8">
        <f t="shared" si="18"/>
        <v>11.54</v>
      </c>
      <c r="L28" s="8">
        <f>J28/K28</f>
        <v>16.067590987868286</v>
      </c>
      <c r="M28" s="7">
        <f>Sheet2!H21</f>
        <v>25.08</v>
      </c>
      <c r="N28" s="7">
        <f>Sheet2!I21</f>
        <v>1.21</v>
      </c>
      <c r="O28" s="8">
        <f t="shared" si="4"/>
        <v>20.727272727272727</v>
      </c>
      <c r="P28" s="7"/>
      <c r="Q28" s="8">
        <f t="shared" ref="Q28:R34" si="19">J28+M28</f>
        <v>210.5</v>
      </c>
      <c r="R28" s="8">
        <f t="shared" si="19"/>
        <v>12.75</v>
      </c>
      <c r="S28" s="8">
        <f>Q28/R28</f>
        <v>16.509803921568629</v>
      </c>
    </row>
    <row r="29" spans="1:19" ht="12.75" customHeight="1" x14ac:dyDescent="0.25">
      <c r="A29" s="4"/>
      <c r="B29" s="4" t="str">
        <f>Sheet2!B22</f>
        <v>CS</v>
      </c>
      <c r="C29" s="7">
        <f>Sheet1!C22</f>
        <v>53</v>
      </c>
      <c r="D29" s="7">
        <f>Sheet2!D22</f>
        <v>174.4</v>
      </c>
      <c r="E29" s="7">
        <f>Sheet2!E22</f>
        <v>6.71</v>
      </c>
      <c r="F29" s="8">
        <f t="shared" si="0"/>
        <v>25.991058122205665</v>
      </c>
      <c r="G29" s="7">
        <f>Sheet2!F22</f>
        <v>129.47</v>
      </c>
      <c r="H29" s="7">
        <f>Sheet2!G22</f>
        <v>6.49</v>
      </c>
      <c r="I29" s="8">
        <f t="shared" si="1"/>
        <v>19.949152542372879</v>
      </c>
      <c r="J29" s="8">
        <f t="shared" si="18"/>
        <v>303.87</v>
      </c>
      <c r="K29" s="8">
        <f t="shared" si="18"/>
        <v>13.2</v>
      </c>
      <c r="L29" s="8">
        <f t="shared" si="15"/>
        <v>23.020454545454548</v>
      </c>
      <c r="M29" s="7">
        <f>Sheet2!H22</f>
        <v>50.17</v>
      </c>
      <c r="N29" s="7">
        <f>Sheet2!I22</f>
        <v>1.85</v>
      </c>
      <c r="O29" s="8">
        <f t="shared" si="4"/>
        <v>27.118918918918919</v>
      </c>
      <c r="P29" s="7"/>
      <c r="Q29" s="8">
        <f t="shared" si="19"/>
        <v>354.04</v>
      </c>
      <c r="R29" s="8">
        <f t="shared" si="19"/>
        <v>15.049999999999999</v>
      </c>
      <c r="S29" s="8">
        <f t="shared" si="17"/>
        <v>23.524252491694355</v>
      </c>
    </row>
    <row r="30" spans="1:19" ht="12.75" customHeight="1" x14ac:dyDescent="0.25">
      <c r="A30" s="4"/>
      <c r="B30" s="4" t="str">
        <f>Sheet2!B23</f>
        <v>ECST</v>
      </c>
      <c r="C30" s="7">
        <f>Sheet1!C23</f>
        <v>36</v>
      </c>
      <c r="D30" s="7">
        <f>Sheet2!D23</f>
        <v>82.47</v>
      </c>
      <c r="E30" s="7">
        <f>Sheet2!E23</f>
        <v>2.99</v>
      </c>
      <c r="F30" s="8">
        <f t="shared" si="0"/>
        <v>27.581939799331103</v>
      </c>
      <c r="G30" s="7">
        <f>Sheet2!F23</f>
        <v>48.87</v>
      </c>
      <c r="H30" s="7">
        <f>Sheet2!G23</f>
        <v>1.55</v>
      </c>
      <c r="I30" s="8">
        <f t="shared" si="1"/>
        <v>31.529032258064515</v>
      </c>
      <c r="J30" s="8">
        <f t="shared" si="18"/>
        <v>131.34</v>
      </c>
      <c r="K30" s="8">
        <f t="shared" si="18"/>
        <v>4.54</v>
      </c>
      <c r="L30" s="8">
        <f t="shared" si="15"/>
        <v>28.929515418502202</v>
      </c>
      <c r="M30" s="7">
        <f>Sheet2!H23</f>
        <v>0</v>
      </c>
      <c r="N30" s="7">
        <f>Sheet2!I23</f>
        <v>0</v>
      </c>
      <c r="O30" s="8" t="str">
        <f t="shared" si="4"/>
        <v/>
      </c>
      <c r="P30" s="7"/>
      <c r="Q30" s="8">
        <f t="shared" si="19"/>
        <v>131.34</v>
      </c>
      <c r="R30" s="8">
        <f t="shared" si="19"/>
        <v>4.54</v>
      </c>
      <c r="S30" s="8">
        <f t="shared" si="17"/>
        <v>28.929515418502202</v>
      </c>
    </row>
    <row r="31" spans="1:19" ht="12.75" customHeight="1" x14ac:dyDescent="0.25">
      <c r="A31" s="4"/>
      <c r="B31" s="4" t="str">
        <f>Sheet2!B24</f>
        <v>EE</v>
      </c>
      <c r="C31" s="7">
        <f>Sheet1!C24</f>
        <v>48</v>
      </c>
      <c r="D31" s="7">
        <f>Sheet2!D24</f>
        <v>41.68</v>
      </c>
      <c r="E31" s="7">
        <f>Sheet2!E24</f>
        <v>1.9</v>
      </c>
      <c r="F31" s="8">
        <f t="shared" si="0"/>
        <v>21.93684210526316</v>
      </c>
      <c r="G31" s="7">
        <f>Sheet2!F24</f>
        <v>199.53</v>
      </c>
      <c r="H31" s="7">
        <f>Sheet2!G24</f>
        <v>6.85</v>
      </c>
      <c r="I31" s="8">
        <f t="shared" si="1"/>
        <v>29.128467153284674</v>
      </c>
      <c r="J31" s="8">
        <f t="shared" si="18"/>
        <v>241.21</v>
      </c>
      <c r="K31" s="8">
        <f t="shared" si="18"/>
        <v>8.75</v>
      </c>
      <c r="L31" s="8">
        <f t="shared" si="15"/>
        <v>27.566857142857145</v>
      </c>
      <c r="M31" s="7">
        <f>Sheet2!H24</f>
        <v>88.43</v>
      </c>
      <c r="N31" s="7">
        <f>Sheet2!I24</f>
        <v>2.96</v>
      </c>
      <c r="O31" s="8">
        <f t="shared" si="4"/>
        <v>29.875000000000004</v>
      </c>
      <c r="P31" s="7"/>
      <c r="Q31" s="8">
        <f t="shared" si="19"/>
        <v>329.64</v>
      </c>
      <c r="R31" s="8">
        <f t="shared" si="19"/>
        <v>11.71</v>
      </c>
      <c r="S31" s="8">
        <f t="shared" si="17"/>
        <v>28.150298889837742</v>
      </c>
    </row>
    <row r="32" spans="1:19" ht="12.75" customHeight="1" x14ac:dyDescent="0.25">
      <c r="A32" s="4"/>
      <c r="B32" s="4" t="str">
        <f>Sheet2!B25</f>
        <v>ME</v>
      </c>
      <c r="C32" s="7">
        <f>Sheet1!C25</f>
        <v>50</v>
      </c>
      <c r="D32" s="7">
        <f>Sheet2!D25</f>
        <v>61.53</v>
      </c>
      <c r="E32" s="7">
        <f>Sheet2!E25</f>
        <v>3.3</v>
      </c>
      <c r="F32" s="8">
        <f t="shared" si="0"/>
        <v>18.645454545454548</v>
      </c>
      <c r="G32" s="7">
        <f>Sheet2!F25</f>
        <v>180.58</v>
      </c>
      <c r="H32" s="7">
        <f>Sheet2!G25</f>
        <v>9.08</v>
      </c>
      <c r="I32" s="8">
        <f t="shared" si="1"/>
        <v>19.887665198237887</v>
      </c>
      <c r="J32" s="8">
        <f t="shared" si="18"/>
        <v>242.11</v>
      </c>
      <c r="K32" s="8">
        <f t="shared" si="18"/>
        <v>12.379999999999999</v>
      </c>
      <c r="L32" s="8">
        <f t="shared" si="15"/>
        <v>19.556542810985462</v>
      </c>
      <c r="M32" s="7">
        <f>Sheet2!H25</f>
        <v>37.18</v>
      </c>
      <c r="N32" s="7">
        <f>Sheet2!I25</f>
        <v>1.1200000000000001</v>
      </c>
      <c r="O32" s="8">
        <f t="shared" si="4"/>
        <v>33.196428571428569</v>
      </c>
      <c r="P32" s="7"/>
      <c r="Q32" s="8">
        <f t="shared" si="19"/>
        <v>279.29000000000002</v>
      </c>
      <c r="R32" s="8">
        <f t="shared" si="19"/>
        <v>13.5</v>
      </c>
      <c r="S32" s="8">
        <f t="shared" si="17"/>
        <v>20.688148148148148</v>
      </c>
    </row>
    <row r="33" spans="1:19" ht="12.75" customHeight="1" x14ac:dyDescent="0.25">
      <c r="A33" s="4"/>
      <c r="B33" s="4" t="str">
        <f>Sheet2!B26</f>
        <v>TECH</v>
      </c>
      <c r="C33" s="7">
        <f>Sheet1!C26</f>
        <v>53</v>
      </c>
      <c r="D33" s="7">
        <f>Sheet2!D26</f>
        <v>107.43</v>
      </c>
      <c r="E33" s="7">
        <f>Sheet2!E26</f>
        <v>3.72</v>
      </c>
      <c r="F33" s="8">
        <f>IF(ISERROR(D33/E33),"",D33/E33)</f>
        <v>28.879032258064516</v>
      </c>
      <c r="G33" s="7">
        <f>Sheet2!F26</f>
        <v>106.53</v>
      </c>
      <c r="H33" s="7">
        <f>Sheet2!G26</f>
        <v>4.9800000000000004</v>
      </c>
      <c r="I33" s="8">
        <f>IF(ISERROR(G33/H33),"",G33/H33)</f>
        <v>21.391566265060238</v>
      </c>
      <c r="J33" s="8">
        <f t="shared" si="18"/>
        <v>213.96</v>
      </c>
      <c r="K33" s="8">
        <f t="shared" si="18"/>
        <v>8.7000000000000011</v>
      </c>
      <c r="L33" s="8">
        <f>J33/K33</f>
        <v>24.593103448275858</v>
      </c>
      <c r="M33" s="7">
        <f>Sheet2!H26</f>
        <v>0.25</v>
      </c>
      <c r="N33" s="7">
        <f>Sheet2!I26</f>
        <v>0.09</v>
      </c>
      <c r="O33" s="8">
        <f>IF(ISERROR(M33/N33),"",M33/N33)</f>
        <v>2.7777777777777777</v>
      </c>
      <c r="P33" s="7"/>
      <c r="Q33" s="8">
        <f t="shared" si="19"/>
        <v>214.21</v>
      </c>
      <c r="R33" s="8">
        <f t="shared" si="19"/>
        <v>8.7900000000000009</v>
      </c>
      <c r="S33" s="8">
        <f>Q33/R33</f>
        <v>24.369738339021612</v>
      </c>
    </row>
    <row r="34" spans="1:19" ht="12.75" customHeight="1" x14ac:dyDescent="0.25">
      <c r="A34" s="4"/>
      <c r="B34" s="4" t="s">
        <v>51</v>
      </c>
      <c r="C34" s="4">
        <f>SUM(C28:C32)</f>
        <v>233</v>
      </c>
      <c r="D34" s="4">
        <f>SUM(D28:D33)</f>
        <v>527.78</v>
      </c>
      <c r="E34" s="4">
        <f>SUM(E28:E33)</f>
        <v>23.11</v>
      </c>
      <c r="F34" s="9">
        <f t="shared" si="0"/>
        <v>22.837732583297274</v>
      </c>
      <c r="G34" s="4">
        <f>SUM(G28:G33)</f>
        <v>790.13</v>
      </c>
      <c r="H34" s="4">
        <f>SUM(H28:H33)</f>
        <v>36</v>
      </c>
      <c r="I34" s="9">
        <f t="shared" si="1"/>
        <v>21.948055555555555</v>
      </c>
      <c r="J34" s="9">
        <f t="shared" si="18"/>
        <v>1317.9099999999999</v>
      </c>
      <c r="K34" s="9">
        <f t="shared" si="18"/>
        <v>59.11</v>
      </c>
      <c r="L34" s="9">
        <f>J34/K34</f>
        <v>22.295889020470309</v>
      </c>
      <c r="M34" s="4">
        <f>SUM(M28:M33)</f>
        <v>201.11</v>
      </c>
      <c r="N34" s="4">
        <f>SUM(N28:N33)</f>
        <v>7.2299999999999995</v>
      </c>
      <c r="O34" s="9">
        <f t="shared" si="4"/>
        <v>27.816044260027667</v>
      </c>
      <c r="P34" s="4"/>
      <c r="Q34" s="9">
        <f t="shared" si="19"/>
        <v>1519.02</v>
      </c>
      <c r="R34" s="9">
        <f t="shared" si="19"/>
        <v>66.34</v>
      </c>
      <c r="S34" s="9">
        <f>Q34/R34</f>
        <v>22.897497738920709</v>
      </c>
    </row>
    <row r="35" spans="1:19" ht="5.0999999999999996" customHeight="1" x14ac:dyDescent="0.25">
      <c r="A35" s="7"/>
      <c r="B35" s="7"/>
      <c r="C35" s="7"/>
      <c r="D35" s="7"/>
      <c r="E35" s="7"/>
      <c r="F35" s="7" t="str">
        <f t="shared" si="0"/>
        <v/>
      </c>
      <c r="G35" s="7"/>
      <c r="H35" s="7"/>
      <c r="I35" s="7" t="str">
        <f t="shared" si="1"/>
        <v/>
      </c>
      <c r="J35" s="7"/>
      <c r="K35" s="7"/>
      <c r="L35" s="7"/>
      <c r="M35" s="7"/>
      <c r="N35" s="7"/>
      <c r="O35" s="7" t="str">
        <f t="shared" si="4"/>
        <v/>
      </c>
      <c r="P35" s="7"/>
      <c r="Q35" s="7"/>
      <c r="R35" s="7"/>
      <c r="S35" s="7"/>
    </row>
    <row r="36" spans="1:19" ht="12.75" customHeight="1" x14ac:dyDescent="0.25">
      <c r="A36" s="4" t="str">
        <f>Sheet2!A27</f>
        <v>HHS</v>
      </c>
      <c r="B36" s="4" t="str">
        <f>Sheet2!B27</f>
        <v>CFS</v>
      </c>
      <c r="C36" s="7">
        <f>Sheet1!C27</f>
        <v>48</v>
      </c>
      <c r="D36" s="7">
        <f>Sheet2!D27</f>
        <v>174.87</v>
      </c>
      <c r="E36" s="7">
        <f>Sheet2!E27</f>
        <v>4.38</v>
      </c>
      <c r="F36" s="8">
        <f t="shared" si="0"/>
        <v>39.924657534246577</v>
      </c>
      <c r="G36" s="7">
        <f>Sheet2!F27</f>
        <v>267.47000000000003</v>
      </c>
      <c r="H36" s="7">
        <f>Sheet2!G27</f>
        <v>6.45</v>
      </c>
      <c r="I36" s="8">
        <f t="shared" si="1"/>
        <v>41.468217054263569</v>
      </c>
      <c r="J36" s="8">
        <f t="shared" ref="J36:K45" si="20">D36+G36</f>
        <v>442.34000000000003</v>
      </c>
      <c r="K36" s="8">
        <f t="shared" si="20"/>
        <v>10.83</v>
      </c>
      <c r="L36" s="8">
        <f t="shared" ref="L36:L62" si="21">J36/K36</f>
        <v>40.843951985226226</v>
      </c>
      <c r="M36" s="7">
        <f>Sheet2!H27</f>
        <v>14.75</v>
      </c>
      <c r="N36" s="7">
        <f>Sheet2!I27</f>
        <v>0.79</v>
      </c>
      <c r="O36" s="8">
        <f t="shared" si="4"/>
        <v>18.670886075949365</v>
      </c>
      <c r="P36" s="7"/>
      <c r="Q36" s="8">
        <f t="shared" ref="Q36:R45" si="22">J36+M36</f>
        <v>457.09000000000003</v>
      </c>
      <c r="R36" s="8">
        <f t="shared" si="22"/>
        <v>11.620000000000001</v>
      </c>
      <c r="S36" s="8">
        <f t="shared" ref="S36:S62" si="23">Q36/R36</f>
        <v>39.336488812392425</v>
      </c>
    </row>
    <row r="37" spans="1:19" ht="12.75" customHeight="1" x14ac:dyDescent="0.25">
      <c r="A37" s="4"/>
      <c r="B37" s="4" t="str">
        <f>Sheet2!B28</f>
        <v>COMD</v>
      </c>
      <c r="C37" s="7">
        <f>Sheet1!C28</f>
        <v>46</v>
      </c>
      <c r="D37" s="7">
        <f>Sheet2!D28</f>
        <v>124</v>
      </c>
      <c r="E37" s="7">
        <f>Sheet2!E28</f>
        <v>2.92</v>
      </c>
      <c r="F37" s="8">
        <f t="shared" si="0"/>
        <v>42.465753424657535</v>
      </c>
      <c r="G37" s="7">
        <f>Sheet2!F28</f>
        <v>194.22</v>
      </c>
      <c r="H37" s="7">
        <f>Sheet2!G28</f>
        <v>5.98</v>
      </c>
      <c r="I37" s="8">
        <f t="shared" si="1"/>
        <v>32.478260869565212</v>
      </c>
      <c r="J37" s="8">
        <f t="shared" si="20"/>
        <v>318.22000000000003</v>
      </c>
      <c r="K37" s="8">
        <f t="shared" si="20"/>
        <v>8.9</v>
      </c>
      <c r="L37" s="8">
        <f t="shared" si="21"/>
        <v>35.755056179775281</v>
      </c>
      <c r="M37" s="7">
        <f>Sheet2!H28</f>
        <v>34.72</v>
      </c>
      <c r="N37" s="7">
        <f>Sheet2!I28</f>
        <v>3.75</v>
      </c>
      <c r="O37" s="8">
        <f t="shared" si="4"/>
        <v>9.2586666666666666</v>
      </c>
      <c r="P37" s="7"/>
      <c r="Q37" s="8">
        <f t="shared" si="22"/>
        <v>352.94000000000005</v>
      </c>
      <c r="R37" s="8">
        <f t="shared" si="22"/>
        <v>12.65</v>
      </c>
      <c r="S37" s="8">
        <f t="shared" si="23"/>
        <v>27.900395256917001</v>
      </c>
    </row>
    <row r="38" spans="1:19" ht="12.75" customHeight="1" x14ac:dyDescent="0.25">
      <c r="A38" s="4"/>
      <c r="B38" s="4" t="str">
        <f>Sheet2!B29</f>
        <v>CRIM</v>
      </c>
      <c r="C38" s="7">
        <f>Sheet1!C29</f>
        <v>45</v>
      </c>
      <c r="D38" s="7">
        <f>Sheet2!D29</f>
        <v>93.33</v>
      </c>
      <c r="E38" s="7">
        <f>Sheet2!E29</f>
        <v>1.87</v>
      </c>
      <c r="F38" s="8">
        <f t="shared" si="0"/>
        <v>49.909090909090907</v>
      </c>
      <c r="G38" s="7">
        <f>Sheet2!F29</f>
        <v>180.4</v>
      </c>
      <c r="H38" s="7">
        <f>Sheet2!G29</f>
        <v>8.27</v>
      </c>
      <c r="I38" s="8">
        <f t="shared" si="1"/>
        <v>21.813784764207984</v>
      </c>
      <c r="J38" s="8">
        <f t="shared" si="20"/>
        <v>273.73</v>
      </c>
      <c r="K38" s="8">
        <f t="shared" si="20"/>
        <v>10.14</v>
      </c>
      <c r="L38" s="8">
        <f t="shared" si="21"/>
        <v>26.995069033530573</v>
      </c>
      <c r="M38" s="7">
        <f>Sheet2!H29</f>
        <v>10.58</v>
      </c>
      <c r="N38" s="7">
        <f>Sheet2!I29</f>
        <v>1.5</v>
      </c>
      <c r="O38" s="8">
        <f t="shared" si="4"/>
        <v>7.0533333333333337</v>
      </c>
      <c r="P38" s="7"/>
      <c r="Q38" s="8">
        <f t="shared" si="22"/>
        <v>284.31</v>
      </c>
      <c r="R38" s="8">
        <f t="shared" si="22"/>
        <v>11.64</v>
      </c>
      <c r="S38" s="8">
        <f t="shared" si="23"/>
        <v>24.425257731958762</v>
      </c>
    </row>
    <row r="39" spans="1:19" ht="12.75" customHeight="1" x14ac:dyDescent="0.25">
      <c r="A39" s="4"/>
      <c r="B39" s="4" t="str">
        <f>Sheet2!B30</f>
        <v>HHS</v>
      </c>
      <c r="C39" s="7">
        <f>Sheet1!C30</f>
        <v>41</v>
      </c>
      <c r="D39" s="7">
        <f>Sheet2!D30</f>
        <v>186.4</v>
      </c>
      <c r="E39" s="7">
        <f>Sheet2!E30</f>
        <v>8.08</v>
      </c>
      <c r="F39" s="8">
        <f t="shared" si="0"/>
        <v>23.06930693069307</v>
      </c>
      <c r="G39" s="7">
        <f>Sheet2!F30</f>
        <v>46.28</v>
      </c>
      <c r="H39" s="7">
        <f>Sheet2!G30</f>
        <v>3.23</v>
      </c>
      <c r="I39" s="8">
        <f t="shared" si="1"/>
        <v>14.328173374613003</v>
      </c>
      <c r="J39" s="8">
        <f t="shared" si="20"/>
        <v>232.68</v>
      </c>
      <c r="K39" s="8">
        <f t="shared" si="20"/>
        <v>11.31</v>
      </c>
      <c r="L39" s="8">
        <f t="shared" si="21"/>
        <v>20.572944297082227</v>
      </c>
      <c r="M39" s="7">
        <f>Sheet2!H30</f>
        <v>0</v>
      </c>
      <c r="N39" s="7">
        <f>Sheet2!I30</f>
        <v>0</v>
      </c>
      <c r="O39" s="8" t="str">
        <f t="shared" si="4"/>
        <v/>
      </c>
      <c r="P39" s="7"/>
      <c r="Q39" s="8">
        <f t="shared" si="22"/>
        <v>232.68</v>
      </c>
      <c r="R39" s="8">
        <f t="shared" si="22"/>
        <v>11.31</v>
      </c>
      <c r="S39" s="8">
        <f t="shared" si="23"/>
        <v>20.572944297082227</v>
      </c>
    </row>
    <row r="40" spans="1:19" ht="12.75" customHeight="1" x14ac:dyDescent="0.25">
      <c r="A40" s="4"/>
      <c r="B40" s="4" t="str">
        <f>Sheet2!B31</f>
        <v>K-KI</v>
      </c>
      <c r="C40" s="7">
        <f>Sheet1!C31</f>
        <v>141</v>
      </c>
      <c r="D40" s="7">
        <f>Sheet2!D31</f>
        <v>176.95</v>
      </c>
      <c r="E40" s="7">
        <f>Sheet2!E31</f>
        <v>8.25</v>
      </c>
      <c r="F40" s="8">
        <f t="shared" si="0"/>
        <v>21.448484848484846</v>
      </c>
      <c r="G40" s="7">
        <f>Sheet2!F31</f>
        <v>223.12</v>
      </c>
      <c r="H40" s="7">
        <f>Sheet2!G31</f>
        <v>11.68</v>
      </c>
      <c r="I40" s="8">
        <f t="shared" si="1"/>
        <v>19.102739726027398</v>
      </c>
      <c r="J40" s="8">
        <f t="shared" si="20"/>
        <v>400.07</v>
      </c>
      <c r="K40" s="8">
        <f t="shared" si="20"/>
        <v>19.93</v>
      </c>
      <c r="L40" s="8">
        <f t="shared" si="21"/>
        <v>20.07375815353738</v>
      </c>
      <c r="M40" s="7">
        <f>Sheet2!H31</f>
        <v>5.27</v>
      </c>
      <c r="N40" s="7">
        <f>Sheet2!I31</f>
        <v>0.76</v>
      </c>
      <c r="O40" s="8">
        <f t="shared" si="4"/>
        <v>6.9342105263157885</v>
      </c>
      <c r="P40" s="7"/>
      <c r="Q40" s="8">
        <f t="shared" si="22"/>
        <v>405.34</v>
      </c>
      <c r="R40" s="8">
        <f t="shared" si="22"/>
        <v>20.69</v>
      </c>
      <c r="S40" s="8">
        <f t="shared" si="23"/>
        <v>19.591106814886416</v>
      </c>
    </row>
    <row r="41" spans="1:19" ht="12.75" customHeight="1" x14ac:dyDescent="0.25">
      <c r="A41" s="4"/>
      <c r="B41" s="4" t="str">
        <f>Sheet2!B32</f>
        <v>NTS</v>
      </c>
      <c r="C41" s="7">
        <f>Sheet1!C32</f>
        <v>52</v>
      </c>
      <c r="D41" s="7">
        <f>Sheet2!D32</f>
        <v>24.67</v>
      </c>
      <c r="E41" s="7">
        <f>Sheet2!E32</f>
        <v>1.8</v>
      </c>
      <c r="F41" s="8">
        <f t="shared" si="0"/>
        <v>13.705555555555556</v>
      </c>
      <c r="G41" s="7">
        <f>Sheet2!F32</f>
        <v>250.67</v>
      </c>
      <c r="H41" s="7">
        <f>Sheet2!G32</f>
        <v>6.52</v>
      </c>
      <c r="I41" s="8">
        <f t="shared" si="1"/>
        <v>38.446319018404907</v>
      </c>
      <c r="J41" s="8">
        <f t="shared" si="20"/>
        <v>275.33999999999997</v>
      </c>
      <c r="K41" s="8">
        <f t="shared" si="20"/>
        <v>8.32</v>
      </c>
      <c r="L41" s="8">
        <f t="shared" si="21"/>
        <v>33.093749999999993</v>
      </c>
      <c r="M41" s="7">
        <f>Sheet2!H32</f>
        <v>21.83</v>
      </c>
      <c r="N41" s="7">
        <f>Sheet2!I32</f>
        <v>1.01</v>
      </c>
      <c r="O41" s="8">
        <f t="shared" si="4"/>
        <v>21.613861386138613</v>
      </c>
      <c r="P41" s="7"/>
      <c r="Q41" s="8">
        <f t="shared" si="22"/>
        <v>297.16999999999996</v>
      </c>
      <c r="R41" s="8">
        <f t="shared" si="22"/>
        <v>9.33</v>
      </c>
      <c r="S41" s="8">
        <f t="shared" si="23"/>
        <v>31.851018220793136</v>
      </c>
    </row>
    <row r="42" spans="1:19" ht="12.75" customHeight="1" x14ac:dyDescent="0.25">
      <c r="A42" s="4"/>
      <c r="B42" s="4" t="str">
        <f>Sheet2!B33</f>
        <v>NURS</v>
      </c>
      <c r="C42" s="7">
        <f>Sheet1!C33</f>
        <v>101</v>
      </c>
      <c r="D42" s="7">
        <f>Sheet2!D33</f>
        <v>67.73</v>
      </c>
      <c r="E42" s="7">
        <f>Sheet2!E33</f>
        <v>6.71</v>
      </c>
      <c r="F42" s="8">
        <f t="shared" si="0"/>
        <v>10.093889716840538</v>
      </c>
      <c r="G42" s="7">
        <f>Sheet2!F33</f>
        <v>124.92</v>
      </c>
      <c r="H42" s="7">
        <f>Sheet2!G33</f>
        <v>8.67</v>
      </c>
      <c r="I42" s="8">
        <f t="shared" si="1"/>
        <v>14.408304498269896</v>
      </c>
      <c r="J42" s="8">
        <f t="shared" si="20"/>
        <v>192.65</v>
      </c>
      <c r="K42" s="8">
        <f t="shared" si="20"/>
        <v>15.379999999999999</v>
      </c>
      <c r="L42" s="8">
        <f>J42/K42</f>
        <v>12.526007802340704</v>
      </c>
      <c r="M42" s="7">
        <f>Sheet2!H33</f>
        <v>83.4</v>
      </c>
      <c r="N42" s="7">
        <f>Sheet2!I33</f>
        <v>6.61</v>
      </c>
      <c r="O42" s="8">
        <f t="shared" si="4"/>
        <v>12.617246596066567</v>
      </c>
      <c r="P42" s="7"/>
      <c r="Q42" s="8">
        <f t="shared" si="22"/>
        <v>276.05</v>
      </c>
      <c r="R42" s="8">
        <f t="shared" si="22"/>
        <v>21.99</v>
      </c>
      <c r="S42" s="8">
        <f>Q42/R42</f>
        <v>12.553433378808551</v>
      </c>
    </row>
    <row r="43" spans="1:19" ht="12.75" customHeight="1" x14ac:dyDescent="0.25">
      <c r="A43" s="4"/>
      <c r="B43" s="4" t="str">
        <f>Sheet2!B34</f>
        <v>PH</v>
      </c>
      <c r="C43" s="7">
        <f>Sheet1!C34</f>
        <v>21</v>
      </c>
      <c r="D43" s="7">
        <f>Sheet2!D34</f>
        <v>29.93</v>
      </c>
      <c r="E43" s="7">
        <f>Sheet2!E34</f>
        <v>1.53</v>
      </c>
      <c r="F43" s="8">
        <f t="shared" si="0"/>
        <v>19.562091503267972</v>
      </c>
      <c r="G43" s="7">
        <f>Sheet2!F34</f>
        <v>218.98</v>
      </c>
      <c r="H43" s="7">
        <f>Sheet2!G34</f>
        <v>6.46</v>
      </c>
      <c r="I43" s="8">
        <f t="shared" si="1"/>
        <v>33.897832817337459</v>
      </c>
      <c r="J43" s="8">
        <f t="shared" si="20"/>
        <v>248.91</v>
      </c>
      <c r="K43" s="8">
        <f t="shared" si="20"/>
        <v>7.99</v>
      </c>
      <c r="L43" s="8">
        <f>J43/K43</f>
        <v>31.152690863579473</v>
      </c>
      <c r="M43" s="7">
        <f>Sheet2!H34</f>
        <v>0</v>
      </c>
      <c r="N43" s="7">
        <f>Sheet2!I34</f>
        <v>0</v>
      </c>
      <c r="O43" s="8" t="str">
        <f t="shared" si="4"/>
        <v/>
      </c>
      <c r="P43" s="7"/>
      <c r="Q43" s="8">
        <f t="shared" si="22"/>
        <v>248.91</v>
      </c>
      <c r="R43" s="8">
        <f t="shared" si="22"/>
        <v>7.99</v>
      </c>
      <c r="S43" s="8">
        <f>Q43/R43</f>
        <v>31.152690863579473</v>
      </c>
    </row>
    <row r="44" spans="1:19" ht="12.75" customHeight="1" x14ac:dyDescent="0.25">
      <c r="A44" s="4"/>
      <c r="B44" s="4" t="str">
        <f>Sheet2!B35</f>
        <v>SW</v>
      </c>
      <c r="C44" s="7">
        <f>Sheet1!C35</f>
        <v>104</v>
      </c>
      <c r="D44" s="7">
        <f>Sheet2!D35</f>
        <v>0</v>
      </c>
      <c r="E44" s="7">
        <f>Sheet2!E35</f>
        <v>0</v>
      </c>
      <c r="F44" s="8" t="str">
        <f>IF(ISERROR(D44/E44),"",D44/E44)</f>
        <v/>
      </c>
      <c r="G44" s="7">
        <f>Sheet2!F35</f>
        <v>281.07</v>
      </c>
      <c r="H44" s="7">
        <f>Sheet2!G35</f>
        <v>13.49</v>
      </c>
      <c r="I44" s="8">
        <f>IF(ISERROR(G44/H44),"",G44/H44)</f>
        <v>20.835433654558933</v>
      </c>
      <c r="J44" s="8">
        <f t="shared" si="20"/>
        <v>281.07</v>
      </c>
      <c r="K44" s="8">
        <f t="shared" si="20"/>
        <v>13.49</v>
      </c>
      <c r="L44" s="8">
        <f>J44/K44</f>
        <v>20.835433654558933</v>
      </c>
      <c r="M44" s="7">
        <f>Sheet2!H35</f>
        <v>251.67</v>
      </c>
      <c r="N44" s="7">
        <f>Sheet2!I35</f>
        <v>14.66</v>
      </c>
      <c r="O44" s="8">
        <f>IF(ISERROR(M44/N44),"",M44/N44)</f>
        <v>17.167121418826738</v>
      </c>
      <c r="P44" s="7"/>
      <c r="Q44" s="8">
        <f t="shared" si="22"/>
        <v>532.74</v>
      </c>
      <c r="R44" s="8">
        <f t="shared" si="22"/>
        <v>28.15</v>
      </c>
      <c r="S44" s="8">
        <f>Q44/R44</f>
        <v>18.925044404973359</v>
      </c>
    </row>
    <row r="45" spans="1:19" ht="12.75" customHeight="1" x14ac:dyDescent="0.25">
      <c r="A45" s="4"/>
      <c r="B45" s="4" t="s">
        <v>51</v>
      </c>
      <c r="C45" s="4">
        <f>SUM(C33:C43)</f>
        <v>781</v>
      </c>
      <c r="D45" s="4">
        <f>SUM(D36:D44)</f>
        <v>877.87999999999988</v>
      </c>
      <c r="E45" s="4">
        <f>SUM(E36:E44)</f>
        <v>35.54</v>
      </c>
      <c r="F45" s="9">
        <f t="shared" si="0"/>
        <v>24.701181767023069</v>
      </c>
      <c r="G45" s="4">
        <f>SUM(G36:G44)</f>
        <v>1787.13</v>
      </c>
      <c r="H45" s="4">
        <f>SUM(H36:H44)</f>
        <v>70.75</v>
      </c>
      <c r="I45" s="9">
        <f t="shared" si="1"/>
        <v>25.259787985865724</v>
      </c>
      <c r="J45" s="9">
        <f t="shared" si="20"/>
        <v>2665.01</v>
      </c>
      <c r="K45" s="9">
        <f t="shared" si="20"/>
        <v>106.28999999999999</v>
      </c>
      <c r="L45" s="9">
        <f>J45/K45</f>
        <v>25.073007808824919</v>
      </c>
      <c r="M45" s="4">
        <f>SUM(M36:M44)</f>
        <v>422.22</v>
      </c>
      <c r="N45" s="4">
        <f>SUM(N36:N44)</f>
        <v>29.08</v>
      </c>
      <c r="O45" s="9">
        <f t="shared" si="4"/>
        <v>14.519257221458048</v>
      </c>
      <c r="P45" s="4"/>
      <c r="Q45" s="9">
        <f t="shared" si="22"/>
        <v>3087.2300000000005</v>
      </c>
      <c r="R45" s="9">
        <f t="shared" si="22"/>
        <v>135.37</v>
      </c>
      <c r="S45" s="9">
        <f>Q45/R45</f>
        <v>22.805865405924507</v>
      </c>
    </row>
    <row r="46" spans="1:19" ht="5.0999999999999996" customHeight="1" x14ac:dyDescent="0.25">
      <c r="A46" s="4"/>
      <c r="B46" s="4"/>
      <c r="C46" s="7"/>
      <c r="D46" s="7"/>
      <c r="E46" s="7"/>
      <c r="F46" s="8" t="str">
        <f t="shared" si="0"/>
        <v/>
      </c>
      <c r="G46" s="7"/>
      <c r="H46" s="7"/>
      <c r="I46" s="8" t="str">
        <f t="shared" si="1"/>
        <v/>
      </c>
      <c r="J46" s="8"/>
      <c r="K46" s="8"/>
      <c r="L46" s="8"/>
      <c r="M46" s="7"/>
      <c r="N46" s="7"/>
      <c r="O46" s="8" t="str">
        <f t="shared" si="4"/>
        <v/>
      </c>
      <c r="P46" s="7"/>
      <c r="Q46" s="8"/>
      <c r="R46" s="8"/>
      <c r="S46" s="8"/>
    </row>
    <row r="47" spans="1:19" ht="12.75" customHeight="1" x14ac:dyDescent="0.25">
      <c r="A47" s="4" t="str">
        <f>Sheet2!A36</f>
        <v>NSS</v>
      </c>
      <c r="B47" s="4" t="str">
        <f>Sheet2!B36</f>
        <v>ANTH</v>
      </c>
      <c r="C47" s="7">
        <f>Sheet1!C36</f>
        <v>63</v>
      </c>
      <c r="D47" s="7">
        <f>Sheet2!D36</f>
        <v>112.4</v>
      </c>
      <c r="E47" s="7">
        <f>Sheet2!E36</f>
        <v>3.12</v>
      </c>
      <c r="F47" s="8">
        <f t="shared" si="0"/>
        <v>36.025641025641029</v>
      </c>
      <c r="G47" s="7">
        <f>Sheet2!F36</f>
        <v>356.42</v>
      </c>
      <c r="H47" s="7">
        <f>Sheet2!G36</f>
        <v>8.6300000000000008</v>
      </c>
      <c r="I47" s="8">
        <f t="shared" si="1"/>
        <v>41.300115874855152</v>
      </c>
      <c r="J47" s="8">
        <f t="shared" ref="J47:K63" si="24">D47+G47</f>
        <v>468.82000000000005</v>
      </c>
      <c r="K47" s="8">
        <f t="shared" si="24"/>
        <v>11.75</v>
      </c>
      <c r="L47" s="8">
        <f t="shared" si="21"/>
        <v>39.899574468085113</v>
      </c>
      <c r="M47" s="7">
        <f>Sheet2!H36</f>
        <v>21.75</v>
      </c>
      <c r="N47" s="7">
        <f>Sheet2!I36</f>
        <v>1.67</v>
      </c>
      <c r="O47" s="8">
        <f t="shared" si="4"/>
        <v>13.023952095808383</v>
      </c>
      <c r="P47" s="7"/>
      <c r="Q47" s="8">
        <f t="shared" ref="Q47:R63" si="25">J47+M47</f>
        <v>490.57000000000005</v>
      </c>
      <c r="R47" s="8">
        <f t="shared" si="25"/>
        <v>13.42</v>
      </c>
      <c r="S47" s="8">
        <f t="shared" si="23"/>
        <v>36.555141579731746</v>
      </c>
    </row>
    <row r="48" spans="1:19" ht="12.75" customHeight="1" x14ac:dyDescent="0.25">
      <c r="A48" s="4"/>
      <c r="B48" s="4" t="str">
        <f>Sheet2!B37</f>
        <v>BIOL</v>
      </c>
      <c r="C48" s="7">
        <f>Sheet1!C37</f>
        <v>182</v>
      </c>
      <c r="D48" s="7">
        <f>Sheet2!D37</f>
        <v>411.37</v>
      </c>
      <c r="E48" s="7">
        <f>Sheet2!E37</f>
        <v>13.76</v>
      </c>
      <c r="F48" s="8">
        <f t="shared" si="0"/>
        <v>29.896075581395351</v>
      </c>
      <c r="G48" s="7">
        <f>Sheet2!F37</f>
        <v>232.53</v>
      </c>
      <c r="H48" s="7">
        <f>Sheet2!G37</f>
        <v>12.77</v>
      </c>
      <c r="I48" s="8">
        <f t="shared" si="1"/>
        <v>18.209083790133125</v>
      </c>
      <c r="J48" s="8">
        <f t="shared" si="24"/>
        <v>643.9</v>
      </c>
      <c r="K48" s="8">
        <f t="shared" si="24"/>
        <v>26.53</v>
      </c>
      <c r="L48" s="8">
        <f t="shared" si="21"/>
        <v>24.270637014700338</v>
      </c>
      <c r="M48" s="7">
        <f>Sheet2!H37</f>
        <v>14.83</v>
      </c>
      <c r="N48" s="7">
        <f>Sheet2!I37</f>
        <v>3.64</v>
      </c>
      <c r="O48" s="8">
        <f t="shared" si="4"/>
        <v>4.0741758241758239</v>
      </c>
      <c r="P48" s="7"/>
      <c r="Q48" s="8">
        <f t="shared" si="25"/>
        <v>658.73</v>
      </c>
      <c r="R48" s="8">
        <f t="shared" si="25"/>
        <v>30.17</v>
      </c>
      <c r="S48" s="8">
        <f t="shared" si="23"/>
        <v>21.833941000994365</v>
      </c>
    </row>
    <row r="49" spans="1:19" ht="12.75" customHeight="1" x14ac:dyDescent="0.25">
      <c r="A49" s="4"/>
      <c r="B49" s="4" t="str">
        <f>Sheet2!B38</f>
        <v>CHEM</v>
      </c>
      <c r="C49" s="7">
        <f>Sheet1!C38</f>
        <v>68</v>
      </c>
      <c r="D49" s="7">
        <f>Sheet2!D38</f>
        <v>205.57</v>
      </c>
      <c r="E49" s="7">
        <f>Sheet2!E38</f>
        <v>10.61</v>
      </c>
      <c r="F49" s="8">
        <f t="shared" si="0"/>
        <v>19.3751178133836</v>
      </c>
      <c r="G49" s="7">
        <f>Sheet2!F38</f>
        <v>123.53</v>
      </c>
      <c r="H49" s="7">
        <f>Sheet2!G38</f>
        <v>7.41</v>
      </c>
      <c r="I49" s="8">
        <f t="shared" si="1"/>
        <v>16.670715249662617</v>
      </c>
      <c r="J49" s="8">
        <f t="shared" si="24"/>
        <v>329.1</v>
      </c>
      <c r="K49" s="8">
        <f t="shared" si="24"/>
        <v>18.02</v>
      </c>
      <c r="L49" s="8">
        <f t="shared" si="21"/>
        <v>18.263041065482799</v>
      </c>
      <c r="M49" s="7">
        <f>Sheet2!H38</f>
        <v>9.6300000000000008</v>
      </c>
      <c r="N49" s="7">
        <f>Sheet2!I38</f>
        <v>1.1499999999999999</v>
      </c>
      <c r="O49" s="8">
        <f t="shared" si="4"/>
        <v>8.3739130434782627</v>
      </c>
      <c r="P49" s="7"/>
      <c r="Q49" s="8">
        <f t="shared" si="25"/>
        <v>338.73</v>
      </c>
      <c r="R49" s="8">
        <f t="shared" si="25"/>
        <v>19.169999999999998</v>
      </c>
      <c r="S49" s="8">
        <f t="shared" si="23"/>
        <v>17.669796557120502</v>
      </c>
    </row>
    <row r="50" spans="1:19" ht="12.75" customHeight="1" x14ac:dyDescent="0.25">
      <c r="A50" s="4"/>
      <c r="B50" s="4" t="str">
        <f>Sheet2!B39</f>
        <v>CHS</v>
      </c>
      <c r="C50" s="7">
        <f>Sheet1!C39</f>
        <v>44</v>
      </c>
      <c r="D50" s="7">
        <f>Sheet2!D39</f>
        <v>133.6</v>
      </c>
      <c r="E50" s="7">
        <f>Sheet2!E39</f>
        <v>3.83</v>
      </c>
      <c r="F50" s="8">
        <f t="shared" si="0"/>
        <v>34.882506527415138</v>
      </c>
      <c r="G50" s="7">
        <f>Sheet2!F39</f>
        <v>114.37</v>
      </c>
      <c r="H50" s="7">
        <f>Sheet2!G39</f>
        <v>3.8</v>
      </c>
      <c r="I50" s="8">
        <f t="shared" si="1"/>
        <v>30.097368421052636</v>
      </c>
      <c r="J50" s="8">
        <f t="shared" si="24"/>
        <v>247.97</v>
      </c>
      <c r="K50" s="8">
        <f t="shared" si="24"/>
        <v>7.63</v>
      </c>
      <c r="L50" s="8">
        <f t="shared" si="21"/>
        <v>32.499344692005245</v>
      </c>
      <c r="M50" s="7">
        <f>Sheet2!H39</f>
        <v>7.25</v>
      </c>
      <c r="N50" s="7">
        <f>Sheet2!I39</f>
        <v>0.71</v>
      </c>
      <c r="O50" s="8">
        <f t="shared" si="4"/>
        <v>10.211267605633804</v>
      </c>
      <c r="P50" s="7"/>
      <c r="Q50" s="8">
        <f t="shared" si="25"/>
        <v>255.22</v>
      </c>
      <c r="R50" s="8">
        <f t="shared" si="25"/>
        <v>8.34</v>
      </c>
      <c r="S50" s="8">
        <f t="shared" si="23"/>
        <v>30.601918465227818</v>
      </c>
    </row>
    <row r="51" spans="1:19" ht="12.75" customHeight="1" x14ac:dyDescent="0.25">
      <c r="A51" s="4"/>
      <c r="B51" s="4" t="str">
        <f>Sheet2!B40</f>
        <v>GEOG</v>
      </c>
      <c r="C51" s="7">
        <f>Sheet1!C40</f>
        <v>28</v>
      </c>
      <c r="D51" s="7">
        <f>Sheet2!D40</f>
        <v>152.19999999999999</v>
      </c>
      <c r="E51" s="7">
        <f>Sheet2!E40</f>
        <v>4.4400000000000004</v>
      </c>
      <c r="F51" s="8">
        <f t="shared" si="0"/>
        <v>34.279279279279272</v>
      </c>
      <c r="G51" s="7">
        <f>Sheet2!F40</f>
        <v>64.599999999999994</v>
      </c>
      <c r="H51" s="7">
        <f>Sheet2!G40</f>
        <v>2.71</v>
      </c>
      <c r="I51" s="8">
        <f t="shared" si="1"/>
        <v>23.837638376383762</v>
      </c>
      <c r="J51" s="8">
        <f t="shared" si="24"/>
        <v>216.79999999999998</v>
      </c>
      <c r="K51" s="8">
        <f t="shared" si="24"/>
        <v>7.15</v>
      </c>
      <c r="L51" s="8">
        <f t="shared" si="21"/>
        <v>30.321678321678316</v>
      </c>
      <c r="M51" s="7">
        <f>Sheet2!H40</f>
        <v>4.42</v>
      </c>
      <c r="N51" s="7">
        <f>Sheet2!I40</f>
        <v>0.72</v>
      </c>
      <c r="O51" s="8">
        <f t="shared" si="4"/>
        <v>6.1388888888888893</v>
      </c>
      <c r="P51" s="7"/>
      <c r="Q51" s="8">
        <f t="shared" si="25"/>
        <v>221.21999999999997</v>
      </c>
      <c r="R51" s="8">
        <f t="shared" si="25"/>
        <v>7.87</v>
      </c>
      <c r="S51" s="8">
        <f t="shared" si="23"/>
        <v>28.109275730622613</v>
      </c>
    </row>
    <row r="52" spans="1:19" ht="12.75" customHeight="1" x14ac:dyDescent="0.25">
      <c r="A52" s="4"/>
      <c r="B52" s="4" t="str">
        <f>Sheet2!B41</f>
        <v>GEOL</v>
      </c>
      <c r="C52" s="7">
        <f>Sheet1!C41</f>
        <v>45</v>
      </c>
      <c r="D52" s="7">
        <f>Sheet2!D41</f>
        <v>180.07</v>
      </c>
      <c r="E52" s="7">
        <f>Sheet2!E41</f>
        <v>5.0599999999999996</v>
      </c>
      <c r="F52" s="8">
        <f t="shared" si="0"/>
        <v>35.586956521739133</v>
      </c>
      <c r="G52" s="7">
        <f>Sheet2!F41</f>
        <v>33.6</v>
      </c>
      <c r="H52" s="7">
        <f>Sheet2!G41</f>
        <v>2.21</v>
      </c>
      <c r="I52" s="8">
        <f t="shared" si="1"/>
        <v>15.203619909502263</v>
      </c>
      <c r="J52" s="8">
        <f t="shared" si="24"/>
        <v>213.67</v>
      </c>
      <c r="K52" s="8">
        <f t="shared" si="24"/>
        <v>7.27</v>
      </c>
      <c r="L52" s="8">
        <f t="shared" si="21"/>
        <v>29.390646492434662</v>
      </c>
      <c r="M52" s="7">
        <f>Sheet2!H41</f>
        <v>7.25</v>
      </c>
      <c r="N52" s="7">
        <f>Sheet2!I41</f>
        <v>0.87</v>
      </c>
      <c r="O52" s="8">
        <f t="shared" si="4"/>
        <v>8.3333333333333339</v>
      </c>
      <c r="P52" s="7"/>
      <c r="Q52" s="8">
        <f t="shared" si="25"/>
        <v>220.92</v>
      </c>
      <c r="R52" s="8">
        <f t="shared" si="25"/>
        <v>8.1399999999999988</v>
      </c>
      <c r="S52" s="8">
        <f t="shared" si="23"/>
        <v>27.140049140049143</v>
      </c>
    </row>
    <row r="53" spans="1:19" ht="12.75" customHeight="1" x14ac:dyDescent="0.25">
      <c r="A53" s="4"/>
      <c r="B53" s="4" t="str">
        <f>Sheet2!B42</f>
        <v>HIST</v>
      </c>
      <c r="C53" s="7">
        <f>Sheet1!C42</f>
        <v>65</v>
      </c>
      <c r="D53" s="7">
        <f>Sheet2!D42</f>
        <v>335.53</v>
      </c>
      <c r="E53" s="7">
        <f>Sheet2!E42</f>
        <v>7.42</v>
      </c>
      <c r="F53" s="8">
        <f t="shared" si="0"/>
        <v>45.219676549865227</v>
      </c>
      <c r="G53" s="7">
        <f>Sheet2!F42</f>
        <v>231.13</v>
      </c>
      <c r="H53" s="7">
        <f>Sheet2!G42</f>
        <v>9.8000000000000007</v>
      </c>
      <c r="I53" s="8">
        <f t="shared" si="1"/>
        <v>23.584693877551018</v>
      </c>
      <c r="J53" s="8">
        <f t="shared" si="24"/>
        <v>566.66</v>
      </c>
      <c r="K53" s="8">
        <f t="shared" si="24"/>
        <v>17.22</v>
      </c>
      <c r="L53" s="8">
        <f t="shared" si="21"/>
        <v>32.907084785133563</v>
      </c>
      <c r="M53" s="7">
        <f>Sheet2!H42</f>
        <v>21.05</v>
      </c>
      <c r="N53" s="7">
        <f>Sheet2!I42</f>
        <v>2.36</v>
      </c>
      <c r="O53" s="8">
        <f t="shared" si="4"/>
        <v>8.9194915254237301</v>
      </c>
      <c r="P53" s="7"/>
      <c r="Q53" s="8">
        <f t="shared" si="25"/>
        <v>587.70999999999992</v>
      </c>
      <c r="R53" s="8">
        <f t="shared" si="25"/>
        <v>19.579999999999998</v>
      </c>
      <c r="S53" s="8">
        <f t="shared" si="23"/>
        <v>30.015832482124615</v>
      </c>
    </row>
    <row r="54" spans="1:19" ht="12.75" customHeight="1" x14ac:dyDescent="0.25">
      <c r="A54" s="4"/>
      <c r="B54" s="4" t="str">
        <f>Sheet2!B43</f>
        <v>LAS</v>
      </c>
      <c r="C54" s="7">
        <f>Sheet1!C43</f>
        <v>19</v>
      </c>
      <c r="D54" s="7">
        <f>Sheet2!D43</f>
        <v>15.73</v>
      </c>
      <c r="E54" s="7">
        <f>Sheet2!E43</f>
        <v>0.46</v>
      </c>
      <c r="F54" s="8">
        <f t="shared" si="0"/>
        <v>34.195652173913039</v>
      </c>
      <c r="G54" s="7">
        <f>Sheet2!F43</f>
        <v>67.53</v>
      </c>
      <c r="H54" s="7">
        <f>Sheet2!G43</f>
        <v>2.5299999999999998</v>
      </c>
      <c r="I54" s="8">
        <f t="shared" si="1"/>
        <v>26.691699604743086</v>
      </c>
      <c r="J54" s="8">
        <f t="shared" si="24"/>
        <v>83.26</v>
      </c>
      <c r="K54" s="8">
        <f t="shared" si="24"/>
        <v>2.9899999999999998</v>
      </c>
      <c r="L54" s="8">
        <f t="shared" si="21"/>
        <v>27.84615384615385</v>
      </c>
      <c r="M54" s="7">
        <f>Sheet2!H43</f>
        <v>0.25</v>
      </c>
      <c r="N54" s="7">
        <f>Sheet2!I43</f>
        <v>0.27</v>
      </c>
      <c r="O54" s="8">
        <f t="shared" si="4"/>
        <v>0.92592592592592582</v>
      </c>
      <c r="P54" s="7"/>
      <c r="Q54" s="8">
        <f t="shared" si="25"/>
        <v>83.51</v>
      </c>
      <c r="R54" s="8">
        <f t="shared" si="25"/>
        <v>3.26</v>
      </c>
      <c r="S54" s="8">
        <f t="shared" si="23"/>
        <v>25.616564417177916</v>
      </c>
    </row>
    <row r="55" spans="1:19" ht="12.75" customHeight="1" x14ac:dyDescent="0.25">
      <c r="A55" s="4"/>
      <c r="B55" s="4" t="str">
        <f>Sheet2!B44</f>
        <v>MATH</v>
      </c>
      <c r="C55" s="7">
        <f>Sheet1!C44</f>
        <v>204</v>
      </c>
      <c r="D55" s="7">
        <f>Sheet2!D44</f>
        <v>1422.73</v>
      </c>
      <c r="E55" s="7">
        <f>Sheet2!E44</f>
        <v>55.04</v>
      </c>
      <c r="F55" s="8">
        <f t="shared" si="0"/>
        <v>25.849018895348838</v>
      </c>
      <c r="G55" s="7">
        <f>Sheet2!F44</f>
        <v>72.75</v>
      </c>
      <c r="H55" s="7">
        <f>Sheet2!G44</f>
        <v>5.15</v>
      </c>
      <c r="I55" s="8">
        <f t="shared" si="1"/>
        <v>14.126213592233009</v>
      </c>
      <c r="J55" s="8">
        <f t="shared" si="24"/>
        <v>1495.48</v>
      </c>
      <c r="K55" s="8">
        <f t="shared" si="24"/>
        <v>60.19</v>
      </c>
      <c r="L55" s="8">
        <f t="shared" si="21"/>
        <v>24.845987705598937</v>
      </c>
      <c r="M55" s="7">
        <f>Sheet2!H44</f>
        <v>13.67</v>
      </c>
      <c r="N55" s="7">
        <f>Sheet2!I44</f>
        <v>1.95</v>
      </c>
      <c r="O55" s="8">
        <f t="shared" si="4"/>
        <v>7.0102564102564102</v>
      </c>
      <c r="P55" s="7"/>
      <c r="Q55" s="8">
        <f t="shared" si="25"/>
        <v>1509.15</v>
      </c>
      <c r="R55" s="8">
        <f t="shared" si="25"/>
        <v>62.14</v>
      </c>
      <c r="S55" s="8">
        <f t="shared" si="23"/>
        <v>24.28628902478275</v>
      </c>
    </row>
    <row r="56" spans="1:19" ht="12.75" customHeight="1" x14ac:dyDescent="0.25">
      <c r="A56" s="4"/>
      <c r="B56" s="4" t="str">
        <f>Sheet2!B45</f>
        <v>NATS</v>
      </c>
      <c r="C56" s="7">
        <f>Sheet1!C45</f>
        <v>4</v>
      </c>
      <c r="D56" s="7">
        <f>Sheet2!D45</f>
        <v>3.6</v>
      </c>
      <c r="E56" s="7">
        <f>Sheet2!E45</f>
        <v>0.19</v>
      </c>
      <c r="F56" s="8">
        <f t="shared" si="0"/>
        <v>18.94736842105263</v>
      </c>
      <c r="G56" s="7">
        <f>Sheet2!F45</f>
        <v>0.53</v>
      </c>
      <c r="H56" s="7">
        <f>Sheet2!G45</f>
        <v>0.4</v>
      </c>
      <c r="I56" s="8">
        <f t="shared" si="1"/>
        <v>1.325</v>
      </c>
      <c r="J56" s="8">
        <f t="shared" si="24"/>
        <v>4.13</v>
      </c>
      <c r="K56" s="8">
        <f t="shared" si="24"/>
        <v>0.59000000000000008</v>
      </c>
      <c r="L56" s="8">
        <f t="shared" si="21"/>
        <v>6.9999999999999991</v>
      </c>
      <c r="M56" s="7">
        <f>Sheet2!H45</f>
        <v>0</v>
      </c>
      <c r="N56" s="7">
        <f>Sheet2!I45</f>
        <v>0</v>
      </c>
      <c r="O56" s="8" t="str">
        <f t="shared" si="4"/>
        <v/>
      </c>
      <c r="P56" s="7"/>
      <c r="Q56" s="8">
        <f t="shared" si="25"/>
        <v>4.13</v>
      </c>
      <c r="R56" s="8">
        <f t="shared" si="25"/>
        <v>0.59000000000000008</v>
      </c>
      <c r="S56" s="8">
        <f t="shared" si="23"/>
        <v>6.9999999999999991</v>
      </c>
    </row>
    <row r="57" spans="1:19" ht="12.75" customHeight="1" x14ac:dyDescent="0.25">
      <c r="A57" s="4"/>
      <c r="B57" s="4" t="str">
        <f>Sheet2!B46</f>
        <v>NSS</v>
      </c>
      <c r="C57" s="7">
        <f>Sheet1!C46</f>
        <v>35</v>
      </c>
      <c r="D57" s="7">
        <f>Sheet2!D46</f>
        <v>150.13</v>
      </c>
      <c r="E57" s="7">
        <f>Sheet2!E46</f>
        <v>5.77</v>
      </c>
      <c r="F57" s="8">
        <f t="shared" si="0"/>
        <v>26.019064124783363</v>
      </c>
      <c r="G57" s="7">
        <f>Sheet2!F46</f>
        <v>17.73</v>
      </c>
      <c r="H57" s="7">
        <f>Sheet2!G46</f>
        <v>1.1499999999999999</v>
      </c>
      <c r="I57" s="8">
        <f t="shared" si="1"/>
        <v>15.417391304347827</v>
      </c>
      <c r="J57" s="8">
        <f t="shared" si="24"/>
        <v>167.85999999999999</v>
      </c>
      <c r="K57" s="8">
        <f t="shared" si="24"/>
        <v>6.92</v>
      </c>
      <c r="L57" s="8">
        <f t="shared" si="21"/>
        <v>24.25722543352601</v>
      </c>
      <c r="M57" s="7">
        <f>Sheet2!H46</f>
        <v>0</v>
      </c>
      <c r="N57" s="7">
        <f>Sheet2!I46</f>
        <v>0</v>
      </c>
      <c r="O57" s="8" t="str">
        <f t="shared" si="4"/>
        <v/>
      </c>
      <c r="P57" s="7"/>
      <c r="Q57" s="8">
        <f t="shared" si="25"/>
        <v>167.85999999999999</v>
      </c>
      <c r="R57" s="8">
        <f t="shared" si="25"/>
        <v>6.92</v>
      </c>
      <c r="S57" s="8">
        <f t="shared" si="23"/>
        <v>24.25722543352601</v>
      </c>
    </row>
    <row r="58" spans="1:19" ht="12.75" customHeight="1" x14ac:dyDescent="0.25">
      <c r="A58" s="4"/>
      <c r="B58" s="4" t="str">
        <f>Sheet2!B47</f>
        <v>PAS</v>
      </c>
      <c r="C58" s="7">
        <f>Sheet1!C47</f>
        <v>27</v>
      </c>
      <c r="D58" s="7">
        <f>Sheet2!D47</f>
        <v>57.4</v>
      </c>
      <c r="E58" s="7">
        <f>Sheet2!E47</f>
        <v>1.98</v>
      </c>
      <c r="F58" s="8">
        <f t="shared" si="0"/>
        <v>28.98989898989899</v>
      </c>
      <c r="G58" s="7">
        <f>Sheet2!F47</f>
        <v>200.4</v>
      </c>
      <c r="H58" s="7">
        <f>Sheet2!G47</f>
        <v>4.74</v>
      </c>
      <c r="I58" s="8">
        <f t="shared" si="1"/>
        <v>42.278481012658226</v>
      </c>
      <c r="J58" s="8">
        <f t="shared" si="24"/>
        <v>257.8</v>
      </c>
      <c r="K58" s="8">
        <f t="shared" si="24"/>
        <v>6.7200000000000006</v>
      </c>
      <c r="L58" s="8">
        <f t="shared" si="21"/>
        <v>38.363095238095234</v>
      </c>
      <c r="M58" s="7">
        <f>Sheet2!H47</f>
        <v>0</v>
      </c>
      <c r="N58" s="7">
        <f>Sheet2!I47</f>
        <v>0</v>
      </c>
      <c r="O58" s="8" t="str">
        <f t="shared" si="4"/>
        <v/>
      </c>
      <c r="P58" s="7"/>
      <c r="Q58" s="8">
        <f t="shared" si="25"/>
        <v>257.8</v>
      </c>
      <c r="R58" s="8">
        <f t="shared" si="25"/>
        <v>6.7200000000000006</v>
      </c>
      <c r="S58" s="8">
        <f t="shared" si="23"/>
        <v>38.363095238095234</v>
      </c>
    </row>
    <row r="59" spans="1:19" ht="12.75" customHeight="1" x14ac:dyDescent="0.25">
      <c r="A59" s="4"/>
      <c r="B59" s="4" t="str">
        <f>Sheet2!B48</f>
        <v>PHYS</v>
      </c>
      <c r="C59" s="7">
        <f>Sheet1!C48</f>
        <v>124</v>
      </c>
      <c r="D59" s="7">
        <f>Sheet2!D48</f>
        <v>390.52</v>
      </c>
      <c r="E59" s="7">
        <f>Sheet2!E48</f>
        <v>16.690000000000001</v>
      </c>
      <c r="F59" s="8">
        <f t="shared" si="0"/>
        <v>23.39844218094667</v>
      </c>
      <c r="G59" s="7">
        <f>Sheet2!F48</f>
        <v>17.079999999999998</v>
      </c>
      <c r="H59" s="7">
        <f>Sheet2!G48</f>
        <v>1.1499999999999999</v>
      </c>
      <c r="I59" s="8">
        <f t="shared" si="1"/>
        <v>14.852173913043478</v>
      </c>
      <c r="J59" s="8">
        <f t="shared" si="24"/>
        <v>407.59999999999997</v>
      </c>
      <c r="K59" s="8">
        <f t="shared" si="24"/>
        <v>17.84</v>
      </c>
      <c r="L59" s="8">
        <f t="shared" si="21"/>
        <v>22.847533632286993</v>
      </c>
      <c r="M59" s="7">
        <f>Sheet2!H48</f>
        <v>7.42</v>
      </c>
      <c r="N59" s="7">
        <f>Sheet2!I48</f>
        <v>1.18</v>
      </c>
      <c r="O59" s="8">
        <f t="shared" si="4"/>
        <v>6.2881355932203391</v>
      </c>
      <c r="P59" s="7"/>
      <c r="Q59" s="8">
        <f t="shared" si="25"/>
        <v>415.02</v>
      </c>
      <c r="R59" s="8">
        <f t="shared" si="25"/>
        <v>19.02</v>
      </c>
      <c r="S59" s="8">
        <f t="shared" si="23"/>
        <v>21.820189274447948</v>
      </c>
    </row>
    <row r="60" spans="1:19" ht="12.75" customHeight="1" x14ac:dyDescent="0.25">
      <c r="A60" s="4"/>
      <c r="B60" s="4" t="str">
        <f>Sheet2!B49</f>
        <v>POLS</v>
      </c>
      <c r="C60" s="7">
        <f>Sheet1!C49</f>
        <v>51</v>
      </c>
      <c r="D60" s="7">
        <f>Sheet2!D49</f>
        <v>371.13</v>
      </c>
      <c r="E60" s="7">
        <f>Sheet2!E49</f>
        <v>6.78</v>
      </c>
      <c r="F60" s="8">
        <f t="shared" si="0"/>
        <v>54.738938053097343</v>
      </c>
      <c r="G60" s="7">
        <f>Sheet2!F49</f>
        <v>193.13</v>
      </c>
      <c r="H60" s="7">
        <f>Sheet2!G49</f>
        <v>8.34</v>
      </c>
      <c r="I60" s="8">
        <f t="shared" si="1"/>
        <v>23.157074340527579</v>
      </c>
      <c r="J60" s="8">
        <f t="shared" si="24"/>
        <v>564.26</v>
      </c>
      <c r="K60" s="8">
        <f t="shared" si="24"/>
        <v>15.120000000000001</v>
      </c>
      <c r="L60" s="8">
        <f t="shared" si="21"/>
        <v>37.318783068783063</v>
      </c>
      <c r="M60" s="7">
        <f>Sheet2!H49</f>
        <v>31.62</v>
      </c>
      <c r="N60" s="7">
        <f>Sheet2!I49</f>
        <v>2.78</v>
      </c>
      <c r="O60" s="8">
        <f t="shared" si="4"/>
        <v>11.374100719424462</v>
      </c>
      <c r="P60" s="7"/>
      <c r="Q60" s="8">
        <f t="shared" si="25"/>
        <v>595.88</v>
      </c>
      <c r="R60" s="8">
        <f t="shared" si="25"/>
        <v>17.900000000000002</v>
      </c>
      <c r="S60" s="8">
        <f t="shared" si="23"/>
        <v>33.289385474860332</v>
      </c>
    </row>
    <row r="61" spans="1:19" ht="12.75" customHeight="1" x14ac:dyDescent="0.25">
      <c r="A61" s="4"/>
      <c r="B61" s="4" t="str">
        <f>Sheet2!B50</f>
        <v>PSY</v>
      </c>
      <c r="C61" s="4">
        <f>Sheet1!C50</f>
        <v>106</v>
      </c>
      <c r="D61" s="7">
        <f>Sheet2!D50</f>
        <v>291.07</v>
      </c>
      <c r="E61" s="7">
        <f>Sheet2!E50</f>
        <v>5.91</v>
      </c>
      <c r="F61" s="8">
        <f>IF(ISERROR(D61/E61),"",D61/E61)</f>
        <v>49.250423011844326</v>
      </c>
      <c r="G61" s="7">
        <f>Sheet2!F50</f>
        <v>536.27</v>
      </c>
      <c r="H61" s="7">
        <f>Sheet2!G50</f>
        <v>14.8</v>
      </c>
      <c r="I61" s="8">
        <f>IF(ISERROR(G61/H61),"",G61/H61)</f>
        <v>36.234459459459458</v>
      </c>
      <c r="J61" s="8">
        <f t="shared" si="24"/>
        <v>827.33999999999992</v>
      </c>
      <c r="K61" s="8">
        <f t="shared" si="24"/>
        <v>20.71</v>
      </c>
      <c r="L61" s="8">
        <f t="shared" si="21"/>
        <v>39.948816996619982</v>
      </c>
      <c r="M61" s="7">
        <f>Sheet2!H50</f>
        <v>9.5</v>
      </c>
      <c r="N61" s="7">
        <f>Sheet2!I50</f>
        <v>1.5</v>
      </c>
      <c r="O61" s="8">
        <f>IF(ISERROR(M61/N61),"",M61/N61)</f>
        <v>6.333333333333333</v>
      </c>
      <c r="P61" s="7"/>
      <c r="Q61" s="8">
        <f t="shared" si="25"/>
        <v>836.83999999999992</v>
      </c>
      <c r="R61" s="8">
        <f t="shared" si="25"/>
        <v>22.21</v>
      </c>
      <c r="S61" s="8">
        <f t="shared" si="23"/>
        <v>37.678523187753257</v>
      </c>
    </row>
    <row r="62" spans="1:19" ht="12.75" customHeight="1" x14ac:dyDescent="0.25">
      <c r="A62" s="4"/>
      <c r="B62" s="4" t="str">
        <f>Sheet2!B51</f>
        <v>SOC</v>
      </c>
      <c r="C62" s="4">
        <f>Sheet1!C51</f>
        <v>82</v>
      </c>
      <c r="D62" s="7">
        <f>Sheet2!D51</f>
        <v>75.13</v>
      </c>
      <c r="E62" s="7">
        <f>Sheet2!E51</f>
        <v>2.21</v>
      </c>
      <c r="F62" s="8">
        <f>IF(ISERROR(D62/E62),"",D62/E62)</f>
        <v>33.995475113122168</v>
      </c>
      <c r="G62" s="7">
        <f>Sheet2!F51</f>
        <v>624.27</v>
      </c>
      <c r="H62" s="7">
        <f>Sheet2!G51</f>
        <v>19.61</v>
      </c>
      <c r="I62" s="8">
        <f>IF(ISERROR(G62/H62),"",G62/H62)</f>
        <v>31.834268230494647</v>
      </c>
      <c r="J62" s="8">
        <f t="shared" si="24"/>
        <v>699.4</v>
      </c>
      <c r="K62" s="8">
        <f t="shared" si="24"/>
        <v>21.82</v>
      </c>
      <c r="L62" s="8">
        <f t="shared" si="21"/>
        <v>32.05316223648029</v>
      </c>
      <c r="M62" s="7">
        <f>Sheet2!H51</f>
        <v>13.33</v>
      </c>
      <c r="N62" s="7">
        <f>Sheet2!I51</f>
        <v>1.44</v>
      </c>
      <c r="O62" s="8">
        <f>IF(ISERROR(M62/N62),"",M62/N62)</f>
        <v>9.2569444444444446</v>
      </c>
      <c r="P62" s="7"/>
      <c r="Q62" s="8">
        <f t="shared" si="25"/>
        <v>712.73</v>
      </c>
      <c r="R62" s="8">
        <f t="shared" si="25"/>
        <v>23.26</v>
      </c>
      <c r="S62" s="8">
        <f t="shared" si="23"/>
        <v>30.641874462596732</v>
      </c>
    </row>
    <row r="63" spans="1:19" ht="12.75" customHeight="1" x14ac:dyDescent="0.25">
      <c r="A63" s="4"/>
      <c r="B63" s="4" t="s">
        <v>51</v>
      </c>
      <c r="C63" s="4">
        <f>SUM(C44:C60)</f>
        <v>1844</v>
      </c>
      <c r="D63" s="4">
        <f>SUM(D47:D62)</f>
        <v>4308.18</v>
      </c>
      <c r="E63" s="4">
        <f>SUM(E47:E62)</f>
        <v>143.27000000000001</v>
      </c>
      <c r="F63" s="9">
        <f>IF(ISERROR(D63/E63),"",D63/E63)</f>
        <v>30.070356669225937</v>
      </c>
      <c r="G63" s="4">
        <f>SUM(G47:G62)</f>
        <v>2885.87</v>
      </c>
      <c r="H63" s="4">
        <f>SUM(H47:H62)</f>
        <v>105.19999999999999</v>
      </c>
      <c r="I63" s="9">
        <f>IF(ISERROR(G63/H63),"",G63/H63)</f>
        <v>27.432224334600761</v>
      </c>
      <c r="J63" s="9">
        <f t="shared" si="24"/>
        <v>7194.05</v>
      </c>
      <c r="K63" s="9">
        <f t="shared" si="24"/>
        <v>248.47</v>
      </c>
      <c r="L63" s="9">
        <f>J63/K63</f>
        <v>28.953394776029299</v>
      </c>
      <c r="M63" s="4">
        <f>SUM(M47:M62)</f>
        <v>161.97</v>
      </c>
      <c r="N63" s="4">
        <f>SUM(N47:N62)</f>
        <v>20.239999999999998</v>
      </c>
      <c r="O63" s="9">
        <f>IF(ISERROR(M63/N63),"",M63/N63)</f>
        <v>8.0024703557312264</v>
      </c>
      <c r="P63" s="4"/>
      <c r="Q63" s="9">
        <f t="shared" si="25"/>
        <v>7356.02</v>
      </c>
      <c r="R63" s="9">
        <f t="shared" si="25"/>
        <v>268.70999999999998</v>
      </c>
      <c r="S63" s="9">
        <f>Q63/R63</f>
        <v>27.375311674295713</v>
      </c>
    </row>
    <row r="64" spans="1:19" ht="5.0999999999999996" customHeight="1" x14ac:dyDescent="0.25">
      <c r="A64" s="4"/>
      <c r="B64" s="4"/>
      <c r="C64" s="4"/>
      <c r="D64" s="4"/>
      <c r="E64" s="4"/>
      <c r="F64" s="9"/>
      <c r="G64" s="4"/>
      <c r="H64" s="4"/>
      <c r="I64" s="9"/>
      <c r="J64" s="9"/>
      <c r="K64" s="9"/>
      <c r="L64" s="9"/>
      <c r="M64" s="4"/>
      <c r="N64" s="4"/>
      <c r="O64" s="9"/>
      <c r="P64" s="4"/>
      <c r="Q64" s="9"/>
      <c r="R64" s="9"/>
      <c r="S64" s="9"/>
    </row>
    <row r="65" spans="1:19" ht="12.75" customHeight="1" x14ac:dyDescent="0.25">
      <c r="A65" s="4" t="str">
        <f>Sheet2!A52</f>
        <v>UN</v>
      </c>
      <c r="B65" s="4" t="str">
        <f>Sheet2!B52</f>
        <v>ATHL</v>
      </c>
      <c r="C65" s="4">
        <f>Sheet1!C52</f>
        <v>8</v>
      </c>
      <c r="D65" s="7">
        <f>Sheet2!D52</f>
        <v>0</v>
      </c>
      <c r="E65" s="7">
        <f>Sheet2!E52</f>
        <v>0</v>
      </c>
      <c r="F65" s="8" t="str">
        <f>IF(ISERROR(D65/E65),"",D65/E65)</f>
        <v/>
      </c>
      <c r="G65" s="7">
        <f>Sheet2!F52</f>
        <v>5</v>
      </c>
      <c r="H65" s="7">
        <f>Sheet2!G52</f>
        <v>7</v>
      </c>
      <c r="I65" s="8">
        <f t="shared" ref="I65:I71" si="26">IF(ISERROR(G65/H65),"",G65/H65)</f>
        <v>0.7142857142857143</v>
      </c>
      <c r="J65" s="8">
        <f t="shared" ref="J65:K69" si="27">D65+G65</f>
        <v>5</v>
      </c>
      <c r="K65" s="8">
        <f t="shared" si="27"/>
        <v>7</v>
      </c>
      <c r="L65" s="8">
        <f t="shared" ref="L65:L68" si="28">J65/K65</f>
        <v>0.7142857142857143</v>
      </c>
      <c r="M65" s="7">
        <f>Sheet2!H52</f>
        <v>0</v>
      </c>
      <c r="N65" s="7">
        <f>Sheet2!I52</f>
        <v>0</v>
      </c>
      <c r="O65" s="8" t="str">
        <f t="shared" ref="O65:O71" si="29">IF(ISERROR(M65/N65),"",M65/N65)</f>
        <v/>
      </c>
      <c r="P65" s="7"/>
      <c r="Q65" s="8">
        <f t="shared" ref="Q65:R69" si="30">J65+M65</f>
        <v>5</v>
      </c>
      <c r="R65" s="8">
        <f t="shared" si="30"/>
        <v>7</v>
      </c>
      <c r="S65" s="8">
        <f t="shared" ref="S65:S68" si="31">Q65/R65</f>
        <v>0.7142857142857143</v>
      </c>
    </row>
    <row r="66" spans="1:19" ht="12.75" customHeight="1" x14ac:dyDescent="0.25">
      <c r="A66" s="4"/>
      <c r="B66" s="4" t="str">
        <f>Sheet2!B53</f>
        <v>HNRS</v>
      </c>
      <c r="C66" s="4">
        <f>Sheet1!C53</f>
        <v>12</v>
      </c>
      <c r="D66" s="7">
        <f>Sheet2!D53</f>
        <v>31.2</v>
      </c>
      <c r="E66" s="7">
        <f>Sheet2!E53</f>
        <v>1.39</v>
      </c>
      <c r="F66" s="8">
        <f>IF(ISERROR(D66/E66),"",D66/E66)</f>
        <v>22.446043165467628</v>
      </c>
      <c r="G66" s="7">
        <f>Sheet2!F53</f>
        <v>19.73</v>
      </c>
      <c r="H66" s="7">
        <f>Sheet2!G53</f>
        <v>1.1100000000000001</v>
      </c>
      <c r="I66" s="8">
        <f t="shared" si="26"/>
        <v>17.774774774774773</v>
      </c>
      <c r="J66" s="8">
        <f t="shared" si="27"/>
        <v>50.93</v>
      </c>
      <c r="K66" s="8">
        <f t="shared" si="27"/>
        <v>2.5</v>
      </c>
      <c r="L66" s="8">
        <f t="shared" si="28"/>
        <v>20.372</v>
      </c>
      <c r="M66" s="7">
        <f>Sheet2!H53</f>
        <v>0</v>
      </c>
      <c r="N66" s="7">
        <f>Sheet2!I53</f>
        <v>0</v>
      </c>
      <c r="O66" s="8" t="str">
        <f t="shared" si="29"/>
        <v/>
      </c>
      <c r="P66" s="7"/>
      <c r="Q66" s="8">
        <f t="shared" si="30"/>
        <v>50.93</v>
      </c>
      <c r="R66" s="8">
        <f t="shared" si="30"/>
        <v>2.5</v>
      </c>
      <c r="S66" s="8">
        <f t="shared" si="31"/>
        <v>20.372</v>
      </c>
    </row>
    <row r="67" spans="1:19" ht="12.75" customHeight="1" x14ac:dyDescent="0.25">
      <c r="A67" s="7"/>
      <c r="B67" s="4" t="str">
        <f>Sheet2!B54</f>
        <v>LIBR</v>
      </c>
      <c r="C67" s="4">
        <f>Sheet1!C54</f>
        <v>1</v>
      </c>
      <c r="D67" s="7">
        <f>Sheet2!D54</f>
        <v>2.6</v>
      </c>
      <c r="E67" s="7">
        <f>Sheet2!E54</f>
        <v>1.07</v>
      </c>
      <c r="F67" s="8">
        <f>IF(ISERROR(D67/E67),"",D67/E67)</f>
        <v>2.4299065420560746</v>
      </c>
      <c r="G67" s="7">
        <f>Sheet2!F54</f>
        <v>0</v>
      </c>
      <c r="H67" s="7">
        <f>Sheet2!G54</f>
        <v>0</v>
      </c>
      <c r="I67" s="8" t="str">
        <f t="shared" si="26"/>
        <v/>
      </c>
      <c r="J67" s="8">
        <f t="shared" si="27"/>
        <v>2.6</v>
      </c>
      <c r="K67" s="8">
        <f t="shared" si="27"/>
        <v>1.07</v>
      </c>
      <c r="L67" s="8">
        <f t="shared" si="28"/>
        <v>2.4299065420560746</v>
      </c>
      <c r="M67" s="7">
        <f>Sheet2!H54</f>
        <v>0</v>
      </c>
      <c r="N67" s="7">
        <f>Sheet2!I54</f>
        <v>0</v>
      </c>
      <c r="O67" s="8" t="str">
        <f t="shared" si="29"/>
        <v/>
      </c>
      <c r="P67" s="7"/>
      <c r="Q67" s="8">
        <f t="shared" si="30"/>
        <v>2.6</v>
      </c>
      <c r="R67" s="8">
        <f t="shared" si="30"/>
        <v>1.07</v>
      </c>
      <c r="S67" s="8">
        <f t="shared" si="31"/>
        <v>2.4299065420560746</v>
      </c>
    </row>
    <row r="68" spans="1:19" ht="12.75" customHeight="1" x14ac:dyDescent="0.25">
      <c r="A68" s="7"/>
      <c r="B68" s="4" t="str">
        <f>Sheet2!B55</f>
        <v>UNIV</v>
      </c>
      <c r="C68" s="4">
        <f>Sheet1!C55</f>
        <v>75</v>
      </c>
      <c r="D68" s="7">
        <f>Sheet2!D55</f>
        <v>119.47</v>
      </c>
      <c r="E68" s="7">
        <f>Sheet2!E55</f>
        <v>6.95</v>
      </c>
      <c r="F68" s="8">
        <f>IF(ISERROR(D68/E68),"",D68/E68)</f>
        <v>17.189928057553956</v>
      </c>
      <c r="G68" s="7">
        <f>Sheet2!F55</f>
        <v>28.27</v>
      </c>
      <c r="H68" s="7">
        <f>Sheet2!G55</f>
        <v>2.7</v>
      </c>
      <c r="I68" s="8">
        <f t="shared" si="26"/>
        <v>10.47037037037037</v>
      </c>
      <c r="J68" s="8">
        <f t="shared" si="27"/>
        <v>147.74</v>
      </c>
      <c r="K68" s="8">
        <f t="shared" si="27"/>
        <v>9.65</v>
      </c>
      <c r="L68" s="8">
        <f t="shared" si="28"/>
        <v>15.309844559585493</v>
      </c>
      <c r="M68" s="7">
        <f>Sheet2!H55</f>
        <v>0</v>
      </c>
      <c r="N68" s="7">
        <f>Sheet2!I55</f>
        <v>0</v>
      </c>
      <c r="O68" s="8" t="str">
        <f t="shared" si="29"/>
        <v/>
      </c>
      <c r="P68" s="7"/>
      <c r="Q68" s="8">
        <f t="shared" si="30"/>
        <v>147.74</v>
      </c>
      <c r="R68" s="8">
        <f t="shared" si="30"/>
        <v>9.65</v>
      </c>
      <c r="S68" s="8">
        <f t="shared" si="31"/>
        <v>15.309844559585493</v>
      </c>
    </row>
    <row r="69" spans="1:19" ht="12.75" customHeight="1" x14ac:dyDescent="0.25">
      <c r="A69" s="7"/>
      <c r="B69" s="4" t="s">
        <v>51</v>
      </c>
      <c r="C69" s="4">
        <f>SUM(C50:C66)</f>
        <v>2698</v>
      </c>
      <c r="D69" s="4">
        <f>SUM(D65:D68)</f>
        <v>153.26999999999998</v>
      </c>
      <c r="E69" s="4">
        <f>SUM(E65:E68)</f>
        <v>9.41</v>
      </c>
      <c r="F69" s="9">
        <f>IF(ISERROR(D69/E69),"",D69/E69)</f>
        <v>16.287991498405948</v>
      </c>
      <c r="G69" s="4">
        <f>SUM(G65:G68)</f>
        <v>53</v>
      </c>
      <c r="H69" s="4">
        <f>SUM(H65:H68)</f>
        <v>10.809999999999999</v>
      </c>
      <c r="I69" s="9">
        <f t="shared" si="26"/>
        <v>4.9028677150786315</v>
      </c>
      <c r="J69" s="9">
        <f t="shared" si="27"/>
        <v>206.26999999999998</v>
      </c>
      <c r="K69" s="9">
        <f t="shared" si="27"/>
        <v>20.22</v>
      </c>
      <c r="L69" s="9">
        <f>J69/K69</f>
        <v>10.201285855588527</v>
      </c>
      <c r="M69" s="4">
        <f>SUM(M65:M68)</f>
        <v>0</v>
      </c>
      <c r="N69" s="4">
        <f>SUM(N65:N68)</f>
        <v>0</v>
      </c>
      <c r="O69" s="9" t="str">
        <f t="shared" si="29"/>
        <v/>
      </c>
      <c r="P69" s="4"/>
      <c r="Q69" s="9">
        <f t="shared" si="30"/>
        <v>206.26999999999998</v>
      </c>
      <c r="R69" s="9">
        <f t="shared" si="30"/>
        <v>20.22</v>
      </c>
      <c r="S69" s="9">
        <f>Q69/R69</f>
        <v>10.201285855588527</v>
      </c>
    </row>
    <row r="70" spans="1:19" ht="5.0999999999999996" customHeight="1" x14ac:dyDescent="0.25">
      <c r="A70" s="7"/>
      <c r="B70" s="7"/>
      <c r="C70" s="7"/>
      <c r="D70" s="7"/>
      <c r="E70" s="7"/>
      <c r="F70" s="7"/>
      <c r="G70" s="7"/>
      <c r="H70" s="7"/>
      <c r="I70" s="7" t="str">
        <f t="shared" si="26"/>
        <v/>
      </c>
      <c r="J70" s="7"/>
      <c r="K70" s="7"/>
      <c r="L70" s="7"/>
      <c r="M70" s="7"/>
      <c r="N70" s="7"/>
      <c r="O70" s="7" t="str">
        <f t="shared" si="29"/>
        <v/>
      </c>
      <c r="P70" s="7"/>
      <c r="Q70" s="7"/>
      <c r="R70" s="7"/>
      <c r="S70" s="7"/>
    </row>
    <row r="71" spans="1:19" ht="12.75" customHeight="1" x14ac:dyDescent="0.25">
      <c r="A71" s="4" t="s">
        <v>52</v>
      </c>
      <c r="B71" s="4"/>
      <c r="C71" s="4" t="e">
        <f>#REF!+C21+C26+C34+C45+C63+C61</f>
        <v>#REF!</v>
      </c>
      <c r="D71" s="4">
        <f>D12+D21+D26+D34+D45+D63+D69</f>
        <v>9383.59</v>
      </c>
      <c r="E71" s="4">
        <f>E12+E21+E26+E34+E45+E63+E69</f>
        <v>368.78000000000003</v>
      </c>
      <c r="F71" s="9">
        <f>D71/E71</f>
        <v>25.444953630891046</v>
      </c>
      <c r="G71" s="4">
        <f>G12+G21+G26+G34+G45+G63+G69</f>
        <v>9443.92</v>
      </c>
      <c r="H71" s="4">
        <f>H12+H21+H26+H34+H45+H63+H69</f>
        <v>406.96999999999997</v>
      </c>
      <c r="I71" s="9">
        <f t="shared" si="26"/>
        <v>23.205445118804828</v>
      </c>
      <c r="J71" s="4">
        <f>D71+G71</f>
        <v>18827.510000000002</v>
      </c>
      <c r="K71" s="4">
        <f>E71+H71</f>
        <v>775.75</v>
      </c>
      <c r="L71" s="9">
        <f t="shared" ref="L71" si="32">J71/K71</f>
        <v>24.270074121817597</v>
      </c>
      <c r="M71" s="4">
        <f>M12+M21+M26+M34+M45+M63+M69</f>
        <v>1583.16</v>
      </c>
      <c r="N71" s="4">
        <f>N12+N21+N26+N34+N45+N63+N69</f>
        <v>126.23</v>
      </c>
      <c r="O71" s="9">
        <f t="shared" si="29"/>
        <v>12.541868018696031</v>
      </c>
      <c r="P71" s="4"/>
      <c r="Q71" s="9">
        <f>J71+M71</f>
        <v>20410.670000000002</v>
      </c>
      <c r="R71" s="9">
        <f>K71+N71</f>
        <v>901.98</v>
      </c>
      <c r="S71" s="9">
        <f t="shared" ref="S71" si="33">Q71/R71</f>
        <v>22.628738996430076</v>
      </c>
    </row>
  </sheetData>
  <mergeCells count="5">
    <mergeCell ref="D1:F1"/>
    <mergeCell ref="G1:I1"/>
    <mergeCell ref="J1:L1"/>
    <mergeCell ref="M1:O1"/>
    <mergeCell ref="Q1:S1"/>
  </mergeCells>
  <pageMargins left="0.2" right="0.2" top="0.5" bottom="0.5" header="0.3" footer="0.3"/>
  <pageSetup fitToHeight="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3"/>
  <sheetViews>
    <sheetView zoomScale="70" zoomScaleNormal="70" workbookViewId="0">
      <pane ySplit="1" topLeftCell="A2" activePane="bottomLeft" state="frozen"/>
      <selection activeCell="A19" sqref="A19:XFD21"/>
      <selection pane="bottomLeft" activeCell="A2" sqref="A2"/>
    </sheetView>
  </sheetViews>
  <sheetFormatPr defaultRowHeight="15" x14ac:dyDescent="0.25"/>
  <sheetData>
    <row r="1" spans="1:11" x14ac:dyDescent="0.25">
      <c r="A1" s="10" t="s">
        <v>62</v>
      </c>
      <c r="B1" s="10" t="s">
        <v>0</v>
      </c>
      <c r="C1" s="10" t="s">
        <v>1</v>
      </c>
      <c r="D1" s="10" t="s">
        <v>63</v>
      </c>
      <c r="E1" s="10" t="s">
        <v>64</v>
      </c>
      <c r="F1" s="10" t="s">
        <v>65</v>
      </c>
      <c r="G1" s="10" t="s">
        <v>66</v>
      </c>
      <c r="H1" s="10" t="s">
        <v>67</v>
      </c>
      <c r="I1" s="10" t="s">
        <v>68</v>
      </c>
      <c r="J1" s="10" t="s">
        <v>69</v>
      </c>
      <c r="K1" s="10" t="s">
        <v>70</v>
      </c>
    </row>
    <row r="2" spans="1:11" x14ac:dyDescent="0.25">
      <c r="A2" t="s">
        <v>2</v>
      </c>
      <c r="B2" t="s">
        <v>81</v>
      </c>
      <c r="C2">
        <v>15</v>
      </c>
      <c r="D2">
        <v>73.33</v>
      </c>
      <c r="E2">
        <v>3.13</v>
      </c>
      <c r="F2">
        <v>15.07</v>
      </c>
      <c r="G2">
        <v>0.77</v>
      </c>
      <c r="H2">
        <v>0</v>
      </c>
      <c r="I2">
        <v>0</v>
      </c>
      <c r="J2">
        <v>88.4</v>
      </c>
      <c r="K2">
        <v>3.9</v>
      </c>
    </row>
    <row r="3" spans="1:11" x14ac:dyDescent="0.25">
      <c r="A3" t="s">
        <v>2</v>
      </c>
      <c r="B3" t="s">
        <v>3</v>
      </c>
      <c r="C3">
        <v>122</v>
      </c>
      <c r="D3">
        <v>288.5</v>
      </c>
      <c r="E3">
        <v>12.52</v>
      </c>
      <c r="F3">
        <v>133.87</v>
      </c>
      <c r="G3">
        <v>8.57</v>
      </c>
      <c r="H3">
        <v>16.78</v>
      </c>
      <c r="I3">
        <v>2.29</v>
      </c>
      <c r="J3">
        <v>439.15</v>
      </c>
      <c r="K3">
        <v>23.37</v>
      </c>
    </row>
    <row r="4" spans="1:11" x14ac:dyDescent="0.25">
      <c r="A4" t="s">
        <v>2</v>
      </c>
      <c r="B4" t="s">
        <v>4</v>
      </c>
      <c r="C4">
        <v>109</v>
      </c>
      <c r="D4">
        <v>470.93</v>
      </c>
      <c r="E4">
        <v>14.91</v>
      </c>
      <c r="F4">
        <v>229.12</v>
      </c>
      <c r="G4">
        <v>9.56</v>
      </c>
      <c r="H4">
        <v>25.17</v>
      </c>
      <c r="I4">
        <v>2.77</v>
      </c>
      <c r="J4">
        <v>725.22</v>
      </c>
      <c r="K4">
        <v>27.24</v>
      </c>
    </row>
    <row r="5" spans="1:11" x14ac:dyDescent="0.25">
      <c r="A5" t="s">
        <v>2</v>
      </c>
      <c r="B5" t="s">
        <v>5</v>
      </c>
      <c r="C5">
        <v>279</v>
      </c>
      <c r="D5">
        <v>1115.8699999999999</v>
      </c>
      <c r="E5">
        <v>49.89</v>
      </c>
      <c r="F5">
        <v>226.05</v>
      </c>
      <c r="G5">
        <v>10.83</v>
      </c>
      <c r="H5">
        <v>22.17</v>
      </c>
      <c r="I5">
        <v>2.6</v>
      </c>
      <c r="J5">
        <v>1364.08</v>
      </c>
      <c r="K5">
        <v>63.32</v>
      </c>
    </row>
    <row r="6" spans="1:11" x14ac:dyDescent="0.25">
      <c r="A6" t="s">
        <v>2</v>
      </c>
      <c r="B6" t="s">
        <v>6</v>
      </c>
      <c r="C6">
        <v>31</v>
      </c>
      <c r="D6">
        <v>47.47</v>
      </c>
      <c r="E6">
        <v>2.14</v>
      </c>
      <c r="F6">
        <v>126.73</v>
      </c>
      <c r="G6">
        <v>6.37</v>
      </c>
      <c r="H6">
        <v>0</v>
      </c>
      <c r="I6">
        <v>0</v>
      </c>
      <c r="J6">
        <v>174.2</v>
      </c>
      <c r="K6">
        <v>8.51</v>
      </c>
    </row>
    <row r="7" spans="1:11" x14ac:dyDescent="0.25">
      <c r="A7" t="s">
        <v>2</v>
      </c>
      <c r="B7" t="s">
        <v>7</v>
      </c>
      <c r="C7">
        <v>67</v>
      </c>
      <c r="D7">
        <v>243.6</v>
      </c>
      <c r="E7">
        <v>19.7</v>
      </c>
      <c r="F7">
        <v>82.8</v>
      </c>
      <c r="G7">
        <v>8.67</v>
      </c>
      <c r="H7">
        <v>6.67</v>
      </c>
      <c r="I7">
        <v>0.97</v>
      </c>
      <c r="J7">
        <v>333.07</v>
      </c>
      <c r="K7">
        <v>29.34</v>
      </c>
    </row>
    <row r="8" spans="1:11" x14ac:dyDescent="0.25">
      <c r="A8" t="s">
        <v>2</v>
      </c>
      <c r="B8" t="s">
        <v>82</v>
      </c>
      <c r="C8">
        <v>163</v>
      </c>
      <c r="D8">
        <v>127.05</v>
      </c>
      <c r="E8">
        <v>15.55</v>
      </c>
      <c r="F8">
        <v>83.77</v>
      </c>
      <c r="G8">
        <v>18.02</v>
      </c>
      <c r="H8">
        <v>13.5</v>
      </c>
      <c r="I8">
        <v>8.69</v>
      </c>
      <c r="J8">
        <v>224.32</v>
      </c>
      <c r="K8">
        <v>42.26</v>
      </c>
    </row>
    <row r="9" spans="1:11" x14ac:dyDescent="0.25">
      <c r="A9" t="s">
        <v>2</v>
      </c>
      <c r="B9" t="s">
        <v>8</v>
      </c>
      <c r="C9">
        <v>47</v>
      </c>
      <c r="D9">
        <v>331.33</v>
      </c>
      <c r="E9">
        <v>6.85</v>
      </c>
      <c r="F9">
        <v>253</v>
      </c>
      <c r="G9">
        <v>6.38</v>
      </c>
      <c r="H9">
        <v>10.02</v>
      </c>
      <c r="I9">
        <v>1.24</v>
      </c>
      <c r="J9">
        <v>594.35</v>
      </c>
      <c r="K9">
        <v>14.47</v>
      </c>
    </row>
    <row r="10" spans="1:11" x14ac:dyDescent="0.25">
      <c r="A10" t="s">
        <v>2</v>
      </c>
      <c r="B10" t="s">
        <v>83</v>
      </c>
      <c r="C10">
        <v>61</v>
      </c>
      <c r="D10">
        <v>103.8</v>
      </c>
      <c r="E10">
        <v>6.88</v>
      </c>
      <c r="F10">
        <v>46.4</v>
      </c>
      <c r="G10">
        <v>7</v>
      </c>
      <c r="H10">
        <v>2.83</v>
      </c>
      <c r="I10">
        <v>0.82</v>
      </c>
      <c r="J10">
        <v>153.03</v>
      </c>
      <c r="K10">
        <v>14.7</v>
      </c>
    </row>
    <row r="11" spans="1:11" x14ac:dyDescent="0.25">
      <c r="A11" t="s">
        <v>2</v>
      </c>
      <c r="B11" t="s">
        <v>73</v>
      </c>
      <c r="C11">
        <v>120</v>
      </c>
      <c r="D11">
        <v>125.2</v>
      </c>
      <c r="E11">
        <v>5.4</v>
      </c>
      <c r="F11">
        <v>267.47000000000003</v>
      </c>
      <c r="G11">
        <v>11.36</v>
      </c>
      <c r="H11">
        <v>41.33</v>
      </c>
      <c r="I11">
        <v>4.34</v>
      </c>
      <c r="J11">
        <v>434</v>
      </c>
      <c r="K11">
        <v>21.1</v>
      </c>
    </row>
    <row r="12" spans="1:11" x14ac:dyDescent="0.25">
      <c r="A12" t="s">
        <v>9</v>
      </c>
      <c r="B12" t="s">
        <v>10</v>
      </c>
      <c r="C12">
        <v>56</v>
      </c>
      <c r="D12">
        <v>116</v>
      </c>
      <c r="E12">
        <v>2.73</v>
      </c>
      <c r="F12">
        <v>326.93</v>
      </c>
      <c r="G12">
        <v>13.28</v>
      </c>
      <c r="H12">
        <v>27.67</v>
      </c>
      <c r="I12">
        <v>1.91</v>
      </c>
      <c r="J12">
        <v>470.6</v>
      </c>
      <c r="K12">
        <v>17.93</v>
      </c>
    </row>
    <row r="13" spans="1:11" x14ac:dyDescent="0.25">
      <c r="A13" t="s">
        <v>9</v>
      </c>
      <c r="B13" t="s">
        <v>84</v>
      </c>
      <c r="C13">
        <v>31</v>
      </c>
      <c r="D13">
        <v>67.2</v>
      </c>
      <c r="E13">
        <v>4.8</v>
      </c>
      <c r="F13">
        <v>103.82</v>
      </c>
      <c r="G13">
        <v>4.07</v>
      </c>
      <c r="H13">
        <v>36.67</v>
      </c>
      <c r="I13">
        <v>2.17</v>
      </c>
      <c r="J13">
        <v>207.68</v>
      </c>
      <c r="K13">
        <v>11.04</v>
      </c>
    </row>
    <row r="14" spans="1:11" x14ac:dyDescent="0.25">
      <c r="A14" t="s">
        <v>9</v>
      </c>
      <c r="B14" t="s">
        <v>11</v>
      </c>
      <c r="C14">
        <v>41</v>
      </c>
      <c r="D14">
        <v>95.73</v>
      </c>
      <c r="E14">
        <v>3.4</v>
      </c>
      <c r="F14">
        <v>185.6</v>
      </c>
      <c r="G14">
        <v>7.53</v>
      </c>
      <c r="H14">
        <v>43.93</v>
      </c>
      <c r="I14">
        <v>1.47</v>
      </c>
      <c r="J14">
        <v>325.27</v>
      </c>
      <c r="K14">
        <v>12.4</v>
      </c>
    </row>
    <row r="15" spans="1:11" x14ac:dyDescent="0.25">
      <c r="A15" t="s">
        <v>9</v>
      </c>
      <c r="B15" t="s">
        <v>12</v>
      </c>
      <c r="C15">
        <v>56</v>
      </c>
      <c r="D15">
        <v>215.07</v>
      </c>
      <c r="E15">
        <v>6.97</v>
      </c>
      <c r="F15">
        <v>242.27</v>
      </c>
      <c r="G15">
        <v>9.66</v>
      </c>
      <c r="H15">
        <v>8.33</v>
      </c>
      <c r="I15">
        <v>1.53</v>
      </c>
      <c r="J15">
        <v>465.67</v>
      </c>
      <c r="K15">
        <v>18.16</v>
      </c>
    </row>
    <row r="16" spans="1:11" x14ac:dyDescent="0.25">
      <c r="A16" t="s">
        <v>9</v>
      </c>
      <c r="B16" t="s">
        <v>13</v>
      </c>
      <c r="C16">
        <v>32</v>
      </c>
      <c r="D16">
        <v>57.13</v>
      </c>
      <c r="E16">
        <v>1.73</v>
      </c>
      <c r="F16">
        <v>180.67</v>
      </c>
      <c r="G16">
        <v>7.38</v>
      </c>
      <c r="H16">
        <v>5</v>
      </c>
      <c r="I16">
        <v>0.66</v>
      </c>
      <c r="J16">
        <v>242.8</v>
      </c>
      <c r="K16">
        <v>9.77</v>
      </c>
    </row>
    <row r="17" spans="1:11" x14ac:dyDescent="0.25">
      <c r="A17" t="s">
        <v>9</v>
      </c>
      <c r="B17" t="s">
        <v>14</v>
      </c>
      <c r="C17">
        <v>59</v>
      </c>
      <c r="D17">
        <v>0</v>
      </c>
      <c r="E17">
        <v>0</v>
      </c>
      <c r="F17">
        <v>461.47</v>
      </c>
      <c r="G17">
        <v>16.59</v>
      </c>
      <c r="H17">
        <v>53.27</v>
      </c>
      <c r="I17">
        <v>2.62</v>
      </c>
      <c r="J17">
        <v>514.73</v>
      </c>
      <c r="K17">
        <v>19.21</v>
      </c>
    </row>
    <row r="18" spans="1:11" x14ac:dyDescent="0.25">
      <c r="A18" t="s">
        <v>9</v>
      </c>
      <c r="B18" t="s">
        <v>15</v>
      </c>
      <c r="C18">
        <v>22</v>
      </c>
      <c r="D18">
        <v>0</v>
      </c>
      <c r="E18">
        <v>0</v>
      </c>
      <c r="F18">
        <v>223.73</v>
      </c>
      <c r="G18">
        <v>7.35</v>
      </c>
      <c r="H18">
        <v>2.67</v>
      </c>
      <c r="I18">
        <v>0.33</v>
      </c>
      <c r="J18">
        <v>226.4</v>
      </c>
      <c r="K18">
        <v>7.68</v>
      </c>
    </row>
    <row r="19" spans="1:11" x14ac:dyDescent="0.25">
      <c r="A19" t="s">
        <v>85</v>
      </c>
      <c r="B19" t="s">
        <v>17</v>
      </c>
      <c r="C19">
        <v>85</v>
      </c>
      <c r="D19">
        <v>3.47</v>
      </c>
      <c r="E19">
        <v>0.27</v>
      </c>
      <c r="F19">
        <v>134.30000000000001</v>
      </c>
      <c r="G19">
        <v>6.41</v>
      </c>
      <c r="H19">
        <v>166.14</v>
      </c>
      <c r="I19">
        <v>12.63</v>
      </c>
      <c r="J19">
        <v>303.91000000000003</v>
      </c>
      <c r="K19">
        <v>19.3</v>
      </c>
    </row>
    <row r="20" spans="1:11" x14ac:dyDescent="0.25">
      <c r="A20" t="s">
        <v>85</v>
      </c>
      <c r="B20" t="s">
        <v>18</v>
      </c>
      <c r="C20">
        <v>86</v>
      </c>
      <c r="D20">
        <v>0</v>
      </c>
      <c r="E20">
        <v>0</v>
      </c>
      <c r="F20">
        <v>194.63</v>
      </c>
      <c r="G20">
        <v>11.19</v>
      </c>
      <c r="H20">
        <v>58.54</v>
      </c>
      <c r="I20">
        <v>4.22</v>
      </c>
      <c r="J20">
        <v>253.18</v>
      </c>
      <c r="K20">
        <v>15.42</v>
      </c>
    </row>
    <row r="21" spans="1:11" x14ac:dyDescent="0.25">
      <c r="A21" t="s">
        <v>85</v>
      </c>
      <c r="B21" t="s">
        <v>19</v>
      </c>
      <c r="C21">
        <v>161</v>
      </c>
      <c r="D21">
        <v>34.799999999999997</v>
      </c>
      <c r="E21">
        <v>0.57999999999999996</v>
      </c>
      <c r="F21">
        <v>410.1</v>
      </c>
      <c r="G21">
        <v>13.21</v>
      </c>
      <c r="H21">
        <v>257.17</v>
      </c>
      <c r="I21">
        <v>18.420000000000002</v>
      </c>
      <c r="J21">
        <v>702.07</v>
      </c>
      <c r="K21">
        <v>32.22</v>
      </c>
    </row>
    <row r="22" spans="1:11" x14ac:dyDescent="0.25">
      <c r="A22" t="s">
        <v>86</v>
      </c>
      <c r="B22" t="s">
        <v>21</v>
      </c>
      <c r="C22">
        <v>57</v>
      </c>
      <c r="D22">
        <v>60.27</v>
      </c>
      <c r="E22">
        <v>4.49</v>
      </c>
      <c r="F22">
        <v>125.15</v>
      </c>
      <c r="G22">
        <v>7.05</v>
      </c>
      <c r="H22">
        <v>25.08</v>
      </c>
      <c r="I22">
        <v>1.21</v>
      </c>
      <c r="J22">
        <v>210.5</v>
      </c>
      <c r="K22">
        <v>12.75</v>
      </c>
    </row>
    <row r="23" spans="1:11" x14ac:dyDescent="0.25">
      <c r="A23" t="s">
        <v>86</v>
      </c>
      <c r="B23" t="s">
        <v>22</v>
      </c>
      <c r="C23">
        <v>81</v>
      </c>
      <c r="D23">
        <v>174.4</v>
      </c>
      <c r="E23">
        <v>6.71</v>
      </c>
      <c r="F23">
        <v>129.47</v>
      </c>
      <c r="G23">
        <v>6.49</v>
      </c>
      <c r="H23">
        <v>50.17</v>
      </c>
      <c r="I23">
        <v>1.85</v>
      </c>
      <c r="J23">
        <v>354.03</v>
      </c>
      <c r="K23">
        <v>15.05</v>
      </c>
    </row>
    <row r="24" spans="1:11" x14ac:dyDescent="0.25">
      <c r="A24" t="s">
        <v>86</v>
      </c>
      <c r="B24" t="s">
        <v>23</v>
      </c>
      <c r="C24">
        <v>71</v>
      </c>
      <c r="D24">
        <v>41.68</v>
      </c>
      <c r="E24">
        <v>1.9</v>
      </c>
      <c r="F24">
        <v>199.53</v>
      </c>
      <c r="G24">
        <v>6.85</v>
      </c>
      <c r="H24">
        <v>88.43</v>
      </c>
      <c r="I24">
        <v>2.96</v>
      </c>
      <c r="J24">
        <v>329.65</v>
      </c>
      <c r="K24">
        <v>11.71</v>
      </c>
    </row>
    <row r="25" spans="1:11" x14ac:dyDescent="0.25">
      <c r="A25" t="s">
        <v>86</v>
      </c>
      <c r="B25" t="s">
        <v>93</v>
      </c>
      <c r="C25">
        <v>42</v>
      </c>
      <c r="D25">
        <v>82.47</v>
      </c>
      <c r="E25">
        <v>2.99</v>
      </c>
      <c r="F25">
        <v>48.87</v>
      </c>
      <c r="G25">
        <v>1.55</v>
      </c>
      <c r="H25">
        <v>0</v>
      </c>
      <c r="I25">
        <v>0</v>
      </c>
      <c r="J25">
        <v>131.33000000000001</v>
      </c>
      <c r="K25">
        <v>4.54</v>
      </c>
    </row>
    <row r="26" spans="1:11" x14ac:dyDescent="0.25">
      <c r="A26" t="s">
        <v>86</v>
      </c>
      <c r="B26" t="s">
        <v>24</v>
      </c>
      <c r="C26">
        <v>68</v>
      </c>
      <c r="D26">
        <v>61.53</v>
      </c>
      <c r="E26">
        <v>3.3</v>
      </c>
      <c r="F26">
        <v>180.58</v>
      </c>
      <c r="G26">
        <v>9.08</v>
      </c>
      <c r="H26">
        <v>37.18</v>
      </c>
      <c r="I26">
        <v>1.1200000000000001</v>
      </c>
      <c r="J26">
        <v>279.3</v>
      </c>
      <c r="K26">
        <v>13.5</v>
      </c>
    </row>
    <row r="27" spans="1:11" x14ac:dyDescent="0.25">
      <c r="A27" t="s">
        <v>86</v>
      </c>
      <c r="B27" t="s">
        <v>25</v>
      </c>
      <c r="C27">
        <v>54</v>
      </c>
      <c r="D27">
        <v>107.43</v>
      </c>
      <c r="E27">
        <v>3.72</v>
      </c>
      <c r="F27">
        <v>106.53</v>
      </c>
      <c r="G27">
        <v>4.9800000000000004</v>
      </c>
      <c r="H27">
        <v>0.25</v>
      </c>
      <c r="I27">
        <v>0.09</v>
      </c>
      <c r="J27">
        <v>214.22</v>
      </c>
      <c r="K27">
        <v>8.7899999999999991</v>
      </c>
    </row>
    <row r="28" spans="1:11" x14ac:dyDescent="0.25">
      <c r="A28" t="s">
        <v>26</v>
      </c>
      <c r="B28" t="s">
        <v>27</v>
      </c>
      <c r="C28">
        <v>52</v>
      </c>
      <c r="D28">
        <v>174.87</v>
      </c>
      <c r="E28">
        <v>4.38</v>
      </c>
      <c r="F28">
        <v>267.47000000000003</v>
      </c>
      <c r="G28">
        <v>6.45</v>
      </c>
      <c r="H28">
        <v>14.75</v>
      </c>
      <c r="I28">
        <v>0.79</v>
      </c>
      <c r="J28">
        <v>457.08</v>
      </c>
      <c r="K28">
        <v>11.61</v>
      </c>
    </row>
    <row r="29" spans="1:11" x14ac:dyDescent="0.25">
      <c r="A29" t="s">
        <v>26</v>
      </c>
      <c r="B29" t="s">
        <v>28</v>
      </c>
      <c r="C29">
        <v>50</v>
      </c>
      <c r="D29">
        <v>124</v>
      </c>
      <c r="E29">
        <v>2.92</v>
      </c>
      <c r="F29">
        <v>194.22</v>
      </c>
      <c r="G29">
        <v>5.98</v>
      </c>
      <c r="H29">
        <v>34.72</v>
      </c>
      <c r="I29">
        <v>3.75</v>
      </c>
      <c r="J29">
        <v>352.93</v>
      </c>
      <c r="K29">
        <v>12.65</v>
      </c>
    </row>
    <row r="30" spans="1:11" x14ac:dyDescent="0.25">
      <c r="A30" t="s">
        <v>26</v>
      </c>
      <c r="B30" t="s">
        <v>29</v>
      </c>
      <c r="C30">
        <v>37</v>
      </c>
      <c r="D30">
        <v>93.33</v>
      </c>
      <c r="E30">
        <v>1.87</v>
      </c>
      <c r="F30">
        <v>180.4</v>
      </c>
      <c r="G30">
        <v>8.27</v>
      </c>
      <c r="H30">
        <v>10.58</v>
      </c>
      <c r="I30">
        <v>1.5</v>
      </c>
      <c r="J30">
        <v>284.32</v>
      </c>
      <c r="K30">
        <v>11.63</v>
      </c>
    </row>
    <row r="31" spans="1:11" x14ac:dyDescent="0.25">
      <c r="A31" t="s">
        <v>26</v>
      </c>
      <c r="B31" t="s">
        <v>87</v>
      </c>
      <c r="C31">
        <v>41</v>
      </c>
      <c r="D31">
        <v>186.4</v>
      </c>
      <c r="E31">
        <v>8.08</v>
      </c>
      <c r="F31">
        <v>46.28</v>
      </c>
      <c r="G31">
        <v>3.23</v>
      </c>
      <c r="H31">
        <v>0</v>
      </c>
      <c r="I31">
        <v>0</v>
      </c>
      <c r="J31">
        <v>232.68</v>
      </c>
      <c r="K31">
        <v>11.32</v>
      </c>
    </row>
    <row r="32" spans="1:11" x14ac:dyDescent="0.25">
      <c r="A32" t="s">
        <v>26</v>
      </c>
      <c r="B32" t="s">
        <v>88</v>
      </c>
      <c r="C32">
        <v>188</v>
      </c>
      <c r="D32">
        <v>201.62</v>
      </c>
      <c r="E32">
        <v>10.050000000000001</v>
      </c>
      <c r="F32">
        <v>473.78</v>
      </c>
      <c r="G32">
        <v>18.2</v>
      </c>
      <c r="H32">
        <v>27.1</v>
      </c>
      <c r="I32">
        <v>1.77</v>
      </c>
      <c r="J32">
        <v>702.5</v>
      </c>
      <c r="K32">
        <v>30.02</v>
      </c>
    </row>
    <row r="33" spans="1:11" x14ac:dyDescent="0.25">
      <c r="A33" t="s">
        <v>26</v>
      </c>
      <c r="B33" t="s">
        <v>31</v>
      </c>
      <c r="C33">
        <v>76</v>
      </c>
      <c r="D33">
        <v>67.73</v>
      </c>
      <c r="E33">
        <v>6.71</v>
      </c>
      <c r="F33">
        <v>124.92</v>
      </c>
      <c r="G33">
        <v>8.67</v>
      </c>
      <c r="H33">
        <v>83.4</v>
      </c>
      <c r="I33">
        <v>6.61</v>
      </c>
      <c r="J33">
        <v>276.05</v>
      </c>
      <c r="K33">
        <v>21.99</v>
      </c>
    </row>
    <row r="34" spans="1:11" x14ac:dyDescent="0.25">
      <c r="A34" t="s">
        <v>26</v>
      </c>
      <c r="B34" t="s">
        <v>74</v>
      </c>
      <c r="C34">
        <v>29</v>
      </c>
      <c r="D34">
        <v>29.93</v>
      </c>
      <c r="E34">
        <v>1.53</v>
      </c>
      <c r="F34">
        <v>218.98</v>
      </c>
      <c r="G34">
        <v>6.46</v>
      </c>
      <c r="H34">
        <v>0</v>
      </c>
      <c r="I34">
        <v>0</v>
      </c>
      <c r="J34">
        <v>248.92</v>
      </c>
      <c r="K34">
        <v>7.99</v>
      </c>
    </row>
    <row r="35" spans="1:11" x14ac:dyDescent="0.25">
      <c r="A35" t="s">
        <v>26</v>
      </c>
      <c r="B35" t="s">
        <v>32</v>
      </c>
      <c r="C35">
        <v>95</v>
      </c>
      <c r="D35">
        <v>0</v>
      </c>
      <c r="E35">
        <v>0</v>
      </c>
      <c r="F35">
        <v>281.07</v>
      </c>
      <c r="G35">
        <v>13.49</v>
      </c>
      <c r="H35">
        <v>251.67</v>
      </c>
      <c r="I35">
        <v>14.66</v>
      </c>
      <c r="J35">
        <v>532.73</v>
      </c>
      <c r="K35">
        <v>28.15</v>
      </c>
    </row>
    <row r="36" spans="1:11" x14ac:dyDescent="0.25">
      <c r="A36" t="s">
        <v>33</v>
      </c>
      <c r="B36" t="s">
        <v>34</v>
      </c>
      <c r="C36">
        <v>65</v>
      </c>
      <c r="D36">
        <v>112.4</v>
      </c>
      <c r="E36">
        <v>3.12</v>
      </c>
      <c r="F36">
        <v>356.42</v>
      </c>
      <c r="G36">
        <v>8.6300000000000008</v>
      </c>
      <c r="H36">
        <v>21.75</v>
      </c>
      <c r="I36">
        <v>1.67</v>
      </c>
      <c r="J36">
        <v>490.57</v>
      </c>
      <c r="K36">
        <v>13.41</v>
      </c>
    </row>
    <row r="37" spans="1:11" x14ac:dyDescent="0.25">
      <c r="A37" t="s">
        <v>33</v>
      </c>
      <c r="B37" t="s">
        <v>35</v>
      </c>
      <c r="C37">
        <v>206</v>
      </c>
      <c r="D37">
        <v>411.37</v>
      </c>
      <c r="E37">
        <v>13.76</v>
      </c>
      <c r="F37">
        <v>231.07</v>
      </c>
      <c r="G37">
        <v>12.09</v>
      </c>
      <c r="H37">
        <v>14.33</v>
      </c>
      <c r="I37">
        <v>3.28</v>
      </c>
      <c r="J37">
        <v>656.77</v>
      </c>
      <c r="K37">
        <v>29.14</v>
      </c>
    </row>
    <row r="38" spans="1:11" x14ac:dyDescent="0.25">
      <c r="A38" t="s">
        <v>33</v>
      </c>
      <c r="B38" t="s">
        <v>36</v>
      </c>
      <c r="C38">
        <v>87</v>
      </c>
      <c r="D38">
        <v>205.57</v>
      </c>
      <c r="E38">
        <v>10.61</v>
      </c>
      <c r="F38">
        <v>125</v>
      </c>
      <c r="G38">
        <v>8.09</v>
      </c>
      <c r="H38">
        <v>9.6300000000000008</v>
      </c>
      <c r="I38">
        <v>1.1499999999999999</v>
      </c>
      <c r="J38">
        <v>340.2</v>
      </c>
      <c r="K38">
        <v>19.850000000000001</v>
      </c>
    </row>
    <row r="39" spans="1:11" x14ac:dyDescent="0.25">
      <c r="A39" t="s">
        <v>33</v>
      </c>
      <c r="B39" t="s">
        <v>37</v>
      </c>
      <c r="C39">
        <v>50</v>
      </c>
      <c r="D39">
        <v>133.6</v>
      </c>
      <c r="E39">
        <v>3.83</v>
      </c>
      <c r="F39">
        <v>114.37</v>
      </c>
      <c r="G39">
        <v>3.8</v>
      </c>
      <c r="H39">
        <v>7.25</v>
      </c>
      <c r="I39">
        <v>0.71</v>
      </c>
      <c r="J39">
        <v>255.22</v>
      </c>
      <c r="K39">
        <v>8.35</v>
      </c>
    </row>
    <row r="40" spans="1:11" x14ac:dyDescent="0.25">
      <c r="A40" t="s">
        <v>33</v>
      </c>
      <c r="B40" t="s">
        <v>92</v>
      </c>
      <c r="C40">
        <v>87</v>
      </c>
      <c r="D40">
        <v>332.27</v>
      </c>
      <c r="E40">
        <v>9.49</v>
      </c>
      <c r="F40">
        <v>98.2</v>
      </c>
      <c r="G40">
        <v>4.92</v>
      </c>
      <c r="H40">
        <v>12.17</v>
      </c>
      <c r="I40">
        <v>1.94</v>
      </c>
      <c r="J40">
        <v>442.63</v>
      </c>
      <c r="K40">
        <v>16.350000000000001</v>
      </c>
    </row>
    <row r="41" spans="1:11" x14ac:dyDescent="0.25">
      <c r="A41" t="s">
        <v>33</v>
      </c>
      <c r="B41" t="s">
        <v>40</v>
      </c>
      <c r="C41">
        <v>64</v>
      </c>
      <c r="D41">
        <v>335.53</v>
      </c>
      <c r="E41">
        <v>7.42</v>
      </c>
      <c r="F41">
        <v>231.13</v>
      </c>
      <c r="G41">
        <v>9.8000000000000007</v>
      </c>
      <c r="H41">
        <v>21.05</v>
      </c>
      <c r="I41">
        <v>2.36</v>
      </c>
      <c r="J41">
        <v>587.72</v>
      </c>
      <c r="K41">
        <v>19.579999999999998</v>
      </c>
    </row>
    <row r="42" spans="1:11" x14ac:dyDescent="0.25">
      <c r="A42" t="s">
        <v>33</v>
      </c>
      <c r="B42" t="s">
        <v>41</v>
      </c>
      <c r="C42">
        <v>17</v>
      </c>
      <c r="D42">
        <v>15.73</v>
      </c>
      <c r="E42">
        <v>0.46</v>
      </c>
      <c r="F42">
        <v>67.53</v>
      </c>
      <c r="G42">
        <v>2.5299999999999998</v>
      </c>
      <c r="H42">
        <v>0.25</v>
      </c>
      <c r="I42">
        <v>0.27</v>
      </c>
      <c r="J42">
        <v>83.52</v>
      </c>
      <c r="K42">
        <v>3.26</v>
      </c>
    </row>
    <row r="43" spans="1:11" x14ac:dyDescent="0.25">
      <c r="A43" t="s">
        <v>33</v>
      </c>
      <c r="B43" t="s">
        <v>42</v>
      </c>
      <c r="C43">
        <v>262</v>
      </c>
      <c r="D43">
        <v>1422.73</v>
      </c>
      <c r="E43">
        <v>55.04</v>
      </c>
      <c r="F43">
        <v>72.75</v>
      </c>
      <c r="G43">
        <v>5.15</v>
      </c>
      <c r="H43">
        <v>13.67</v>
      </c>
      <c r="I43">
        <v>1.95</v>
      </c>
      <c r="J43">
        <v>1509.15</v>
      </c>
      <c r="K43">
        <v>62.13</v>
      </c>
    </row>
    <row r="44" spans="1:11" x14ac:dyDescent="0.25">
      <c r="A44" t="s">
        <v>33</v>
      </c>
      <c r="B44" t="s">
        <v>89</v>
      </c>
      <c r="C44">
        <v>31</v>
      </c>
      <c r="D44">
        <v>153.72999999999999</v>
      </c>
      <c r="E44">
        <v>5.96</v>
      </c>
      <c r="F44">
        <v>18.27</v>
      </c>
      <c r="G44">
        <v>1.55</v>
      </c>
      <c r="H44">
        <v>0</v>
      </c>
      <c r="I44">
        <v>0</v>
      </c>
      <c r="J44">
        <v>172</v>
      </c>
      <c r="K44">
        <v>7.51</v>
      </c>
    </row>
    <row r="45" spans="1:11" x14ac:dyDescent="0.25">
      <c r="A45" t="s">
        <v>33</v>
      </c>
      <c r="B45" t="s">
        <v>44</v>
      </c>
      <c r="C45">
        <v>33</v>
      </c>
      <c r="D45">
        <v>57.4</v>
      </c>
      <c r="E45">
        <v>1.98</v>
      </c>
      <c r="F45">
        <v>200.4</v>
      </c>
      <c r="G45">
        <v>4.74</v>
      </c>
      <c r="H45">
        <v>0</v>
      </c>
      <c r="I45">
        <v>0</v>
      </c>
      <c r="J45">
        <v>257.8</v>
      </c>
      <c r="K45">
        <v>6.71</v>
      </c>
    </row>
    <row r="46" spans="1:11" x14ac:dyDescent="0.25">
      <c r="A46" t="s">
        <v>33</v>
      </c>
      <c r="B46" t="s">
        <v>45</v>
      </c>
      <c r="C46">
        <v>133</v>
      </c>
      <c r="D46">
        <v>390.52</v>
      </c>
      <c r="E46">
        <v>16.690000000000001</v>
      </c>
      <c r="F46">
        <v>17.079999999999998</v>
      </c>
      <c r="G46">
        <v>1.1499999999999999</v>
      </c>
      <c r="H46">
        <v>7.42</v>
      </c>
      <c r="I46">
        <v>1.18</v>
      </c>
      <c r="J46">
        <v>415.02</v>
      </c>
      <c r="K46">
        <v>19.02</v>
      </c>
    </row>
    <row r="47" spans="1:11" x14ac:dyDescent="0.25">
      <c r="A47" t="s">
        <v>33</v>
      </c>
      <c r="B47" t="s">
        <v>46</v>
      </c>
      <c r="C47">
        <v>58</v>
      </c>
      <c r="D47">
        <v>371.13</v>
      </c>
      <c r="E47">
        <v>6.78</v>
      </c>
      <c r="F47">
        <v>193.13</v>
      </c>
      <c r="G47">
        <v>8.34</v>
      </c>
      <c r="H47">
        <v>31.62</v>
      </c>
      <c r="I47">
        <v>2.78</v>
      </c>
      <c r="J47">
        <v>595.88</v>
      </c>
      <c r="K47">
        <v>17.89</v>
      </c>
    </row>
    <row r="48" spans="1:11" x14ac:dyDescent="0.25">
      <c r="A48" t="s">
        <v>33</v>
      </c>
      <c r="B48" t="s">
        <v>47</v>
      </c>
      <c r="C48">
        <v>108</v>
      </c>
      <c r="D48">
        <v>291.07</v>
      </c>
      <c r="E48">
        <v>5.91</v>
      </c>
      <c r="F48">
        <v>536.27</v>
      </c>
      <c r="G48">
        <v>14.8</v>
      </c>
      <c r="H48">
        <v>9.5</v>
      </c>
      <c r="I48">
        <v>1.5</v>
      </c>
      <c r="J48">
        <v>836.83</v>
      </c>
      <c r="K48">
        <v>22.22</v>
      </c>
    </row>
    <row r="49" spans="1:11" x14ac:dyDescent="0.25">
      <c r="A49" t="s">
        <v>33</v>
      </c>
      <c r="B49" t="s">
        <v>48</v>
      </c>
      <c r="C49">
        <v>102</v>
      </c>
      <c r="D49">
        <v>75.13</v>
      </c>
      <c r="E49">
        <v>2.21</v>
      </c>
      <c r="F49">
        <v>624.27</v>
      </c>
      <c r="G49">
        <v>19.61</v>
      </c>
      <c r="H49">
        <v>13.33</v>
      </c>
      <c r="I49">
        <v>1.44</v>
      </c>
      <c r="J49">
        <v>712.73</v>
      </c>
      <c r="K49">
        <v>23.25</v>
      </c>
    </row>
    <row r="50" spans="1:11" x14ac:dyDescent="0.25">
      <c r="A50" t="s">
        <v>49</v>
      </c>
      <c r="B50" t="s">
        <v>75</v>
      </c>
      <c r="C50">
        <v>7</v>
      </c>
      <c r="D50">
        <v>0</v>
      </c>
      <c r="E50">
        <v>0</v>
      </c>
      <c r="F50">
        <v>5</v>
      </c>
      <c r="G50">
        <v>7</v>
      </c>
      <c r="H50">
        <v>0</v>
      </c>
      <c r="I50">
        <v>0</v>
      </c>
      <c r="J50">
        <v>5</v>
      </c>
      <c r="K50">
        <v>7</v>
      </c>
    </row>
    <row r="51" spans="1:11" x14ac:dyDescent="0.25">
      <c r="A51" t="s">
        <v>49</v>
      </c>
      <c r="B51" t="s">
        <v>90</v>
      </c>
      <c r="C51">
        <v>11</v>
      </c>
      <c r="D51">
        <v>31.2</v>
      </c>
      <c r="E51">
        <v>1.39</v>
      </c>
      <c r="F51">
        <v>19.73</v>
      </c>
      <c r="G51">
        <v>1.1100000000000001</v>
      </c>
      <c r="H51">
        <v>0</v>
      </c>
      <c r="I51">
        <v>0</v>
      </c>
      <c r="J51">
        <v>50.93</v>
      </c>
      <c r="K51">
        <v>2.5</v>
      </c>
    </row>
    <row r="52" spans="1:11" x14ac:dyDescent="0.25">
      <c r="A52" t="s">
        <v>49</v>
      </c>
      <c r="B52" t="s">
        <v>91</v>
      </c>
      <c r="C52">
        <v>1</v>
      </c>
      <c r="D52">
        <v>2.6</v>
      </c>
      <c r="E52">
        <v>1.07</v>
      </c>
      <c r="F52">
        <v>0</v>
      </c>
      <c r="G52">
        <v>0</v>
      </c>
      <c r="H52">
        <v>0</v>
      </c>
      <c r="I52">
        <v>0</v>
      </c>
      <c r="J52">
        <v>2.6</v>
      </c>
      <c r="K52">
        <v>1.07</v>
      </c>
    </row>
    <row r="53" spans="1:11" x14ac:dyDescent="0.25">
      <c r="A53" t="s">
        <v>49</v>
      </c>
      <c r="B53" t="s">
        <v>50</v>
      </c>
      <c r="C53">
        <v>83</v>
      </c>
      <c r="D53">
        <v>119.47</v>
      </c>
      <c r="E53">
        <v>6.95</v>
      </c>
      <c r="F53">
        <v>28.27</v>
      </c>
      <c r="G53">
        <v>2.7</v>
      </c>
      <c r="H53">
        <v>0</v>
      </c>
      <c r="I53">
        <v>0</v>
      </c>
      <c r="J53">
        <v>147.72999999999999</v>
      </c>
      <c r="K53">
        <v>9.65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5"/>
  <sheetViews>
    <sheetView zoomScale="85" zoomScaleNormal="85" workbookViewId="0">
      <selection activeCell="A19" sqref="A19:XFD21"/>
    </sheetView>
  </sheetViews>
  <sheetFormatPr defaultRowHeight="15" x14ac:dyDescent="0.25"/>
  <cols>
    <col min="1" max="1" width="8.7109375" bestFit="1" customWidth="1"/>
    <col min="2" max="2" width="6.85546875" bestFit="1" customWidth="1"/>
    <col min="3" max="3" width="8.140625" bestFit="1" customWidth="1"/>
    <col min="4" max="5" width="8.42578125" bestFit="1" customWidth="1"/>
    <col min="6" max="6" width="8.85546875" bestFit="1" customWidth="1"/>
    <col min="7" max="7" width="9.85546875" bestFit="1" customWidth="1"/>
    <col min="8" max="9" width="7.5703125" bestFit="1" customWidth="1"/>
    <col min="10" max="11" width="9.5703125" bestFit="1" customWidth="1"/>
  </cols>
  <sheetData>
    <row r="1" spans="1:11" x14ac:dyDescent="0.25">
      <c r="A1" s="10" t="s">
        <v>62</v>
      </c>
      <c r="B1" s="10" t="s">
        <v>0</v>
      </c>
      <c r="C1" s="10" t="s">
        <v>1</v>
      </c>
      <c r="D1" s="10" t="s">
        <v>63</v>
      </c>
      <c r="E1" s="10" t="s">
        <v>64</v>
      </c>
      <c r="F1" s="10" t="s">
        <v>65</v>
      </c>
      <c r="G1" s="10" t="s">
        <v>66</v>
      </c>
      <c r="H1" s="10" t="s">
        <v>67</v>
      </c>
      <c r="I1" s="10" t="s">
        <v>68</v>
      </c>
      <c r="J1" s="10" t="s">
        <v>69</v>
      </c>
      <c r="K1" s="10" t="s">
        <v>70</v>
      </c>
    </row>
    <row r="2" spans="1:11" x14ac:dyDescent="0.25">
      <c r="A2" t="s">
        <v>2</v>
      </c>
      <c r="B2" t="s">
        <v>2</v>
      </c>
      <c r="C2">
        <v>15</v>
      </c>
      <c r="D2">
        <v>73.33</v>
      </c>
      <c r="E2">
        <v>3.13</v>
      </c>
      <c r="F2">
        <v>15.07</v>
      </c>
      <c r="G2">
        <v>0.77</v>
      </c>
      <c r="H2">
        <v>0</v>
      </c>
      <c r="I2">
        <v>0</v>
      </c>
      <c r="J2">
        <v>88.4</v>
      </c>
      <c r="K2">
        <v>3.9</v>
      </c>
    </row>
    <row r="3" spans="1:11" x14ac:dyDescent="0.25">
      <c r="A3" t="s">
        <v>2</v>
      </c>
      <c r="B3" t="s">
        <v>3</v>
      </c>
      <c r="C3">
        <v>122</v>
      </c>
      <c r="D3">
        <v>288.5</v>
      </c>
      <c r="E3">
        <v>12.52</v>
      </c>
      <c r="F3">
        <v>133.87</v>
      </c>
      <c r="G3">
        <v>8.57</v>
      </c>
      <c r="H3">
        <v>16.78</v>
      </c>
      <c r="I3">
        <v>2.29</v>
      </c>
      <c r="J3">
        <v>439.15</v>
      </c>
      <c r="K3">
        <v>23.37</v>
      </c>
    </row>
    <row r="4" spans="1:11" x14ac:dyDescent="0.25">
      <c r="A4" t="s">
        <v>2</v>
      </c>
      <c r="B4" t="s">
        <v>4</v>
      </c>
      <c r="C4">
        <v>115</v>
      </c>
      <c r="D4">
        <v>470.93</v>
      </c>
      <c r="E4">
        <v>14.91</v>
      </c>
      <c r="F4">
        <v>239.25</v>
      </c>
      <c r="G4">
        <v>10.52</v>
      </c>
      <c r="H4">
        <v>25.17</v>
      </c>
      <c r="I4">
        <v>2.77</v>
      </c>
      <c r="J4">
        <v>735.35</v>
      </c>
      <c r="K4">
        <v>28.2</v>
      </c>
    </row>
    <row r="5" spans="1:11" x14ac:dyDescent="0.25">
      <c r="A5" t="s">
        <v>2</v>
      </c>
      <c r="B5" t="s">
        <v>5</v>
      </c>
      <c r="C5">
        <v>279</v>
      </c>
      <c r="D5">
        <v>1115.8699999999999</v>
      </c>
      <c r="E5">
        <v>49.89</v>
      </c>
      <c r="F5">
        <v>226.05</v>
      </c>
      <c r="G5">
        <v>10.83</v>
      </c>
      <c r="H5">
        <v>22.17</v>
      </c>
      <c r="I5">
        <v>2.6</v>
      </c>
      <c r="J5">
        <v>1364.08</v>
      </c>
      <c r="K5">
        <v>63.32</v>
      </c>
    </row>
    <row r="6" spans="1:11" x14ac:dyDescent="0.25">
      <c r="A6" t="s">
        <v>2</v>
      </c>
      <c r="B6" t="s">
        <v>6</v>
      </c>
      <c r="C6">
        <v>31</v>
      </c>
      <c r="D6">
        <v>47.47</v>
      </c>
      <c r="E6">
        <v>2.14</v>
      </c>
      <c r="F6">
        <v>126.73</v>
      </c>
      <c r="G6">
        <v>6.37</v>
      </c>
      <c r="H6">
        <v>0</v>
      </c>
      <c r="I6">
        <v>0</v>
      </c>
      <c r="J6">
        <v>174.2</v>
      </c>
      <c r="K6">
        <v>8.51</v>
      </c>
    </row>
    <row r="7" spans="1:11" x14ac:dyDescent="0.25">
      <c r="A7" t="s">
        <v>2</v>
      </c>
      <c r="B7" t="s">
        <v>7</v>
      </c>
      <c r="C7">
        <v>67</v>
      </c>
      <c r="D7">
        <v>243.6</v>
      </c>
      <c r="E7">
        <v>19.7</v>
      </c>
      <c r="F7">
        <v>82.8</v>
      </c>
      <c r="G7">
        <v>8.67</v>
      </c>
      <c r="H7">
        <v>6.67</v>
      </c>
      <c r="I7">
        <v>0.97</v>
      </c>
      <c r="J7">
        <v>333.07</v>
      </c>
      <c r="K7">
        <v>29.34</v>
      </c>
    </row>
    <row r="8" spans="1:11" x14ac:dyDescent="0.25">
      <c r="A8" t="s">
        <v>2</v>
      </c>
      <c r="B8" t="s">
        <v>71</v>
      </c>
      <c r="C8">
        <v>224</v>
      </c>
      <c r="D8">
        <v>230.85</v>
      </c>
      <c r="E8">
        <v>22.43</v>
      </c>
      <c r="F8">
        <v>130.16999999999999</v>
      </c>
      <c r="G8">
        <v>25.02</v>
      </c>
      <c r="H8">
        <v>16.329999999999998</v>
      </c>
      <c r="I8">
        <v>9.51</v>
      </c>
      <c r="J8">
        <v>377.35</v>
      </c>
      <c r="K8">
        <v>56.96</v>
      </c>
    </row>
    <row r="9" spans="1:11" x14ac:dyDescent="0.25">
      <c r="A9" t="s">
        <v>2</v>
      </c>
      <c r="B9" t="s">
        <v>8</v>
      </c>
      <c r="C9">
        <v>47</v>
      </c>
      <c r="D9">
        <v>331.33</v>
      </c>
      <c r="E9">
        <v>6.85</v>
      </c>
      <c r="F9">
        <v>253</v>
      </c>
      <c r="G9">
        <v>6.38</v>
      </c>
      <c r="H9">
        <v>10.02</v>
      </c>
      <c r="I9">
        <v>1.24</v>
      </c>
      <c r="J9">
        <v>594.35</v>
      </c>
      <c r="K9">
        <v>14.47</v>
      </c>
    </row>
    <row r="10" spans="1:11" x14ac:dyDescent="0.25">
      <c r="A10" t="s">
        <v>2</v>
      </c>
      <c r="B10" t="s">
        <v>73</v>
      </c>
      <c r="C10">
        <v>114</v>
      </c>
      <c r="D10">
        <v>125.2</v>
      </c>
      <c r="E10">
        <v>5.4</v>
      </c>
      <c r="F10">
        <v>257.33</v>
      </c>
      <c r="G10">
        <v>10.41</v>
      </c>
      <c r="H10">
        <v>41.33</v>
      </c>
      <c r="I10">
        <v>4.34</v>
      </c>
      <c r="J10">
        <v>423.87</v>
      </c>
      <c r="K10">
        <v>20.149999999999999</v>
      </c>
    </row>
    <row r="11" spans="1:11" x14ac:dyDescent="0.25">
      <c r="A11" t="s">
        <v>9</v>
      </c>
      <c r="B11" t="s">
        <v>10</v>
      </c>
      <c r="C11">
        <v>56</v>
      </c>
      <c r="D11">
        <v>116</v>
      </c>
      <c r="E11">
        <v>2.73</v>
      </c>
      <c r="F11">
        <v>326.93</v>
      </c>
      <c r="G11">
        <v>13.28</v>
      </c>
      <c r="H11">
        <v>27.67</v>
      </c>
      <c r="I11">
        <v>1.91</v>
      </c>
      <c r="J11">
        <v>470.6</v>
      </c>
      <c r="K11">
        <v>17.93</v>
      </c>
    </row>
    <row r="12" spans="1:11" x14ac:dyDescent="0.25">
      <c r="A12" t="s">
        <v>9</v>
      </c>
      <c r="B12" t="s">
        <v>9</v>
      </c>
      <c r="C12">
        <v>31</v>
      </c>
      <c r="D12">
        <v>67.2</v>
      </c>
      <c r="E12">
        <v>4.8</v>
      </c>
      <c r="F12">
        <v>103.82</v>
      </c>
      <c r="G12">
        <v>4.07</v>
      </c>
      <c r="H12">
        <v>36.67</v>
      </c>
      <c r="I12">
        <v>2.17</v>
      </c>
      <c r="J12">
        <v>207.68</v>
      </c>
      <c r="K12">
        <v>11.04</v>
      </c>
    </row>
    <row r="13" spans="1:11" x14ac:dyDescent="0.25">
      <c r="A13" t="s">
        <v>9</v>
      </c>
      <c r="B13" t="s">
        <v>11</v>
      </c>
      <c r="C13">
        <v>41</v>
      </c>
      <c r="D13">
        <v>95.73</v>
      </c>
      <c r="E13">
        <v>3.4</v>
      </c>
      <c r="F13">
        <v>185.6</v>
      </c>
      <c r="G13">
        <v>7.53</v>
      </c>
      <c r="H13">
        <v>43.93</v>
      </c>
      <c r="I13">
        <v>1.47</v>
      </c>
      <c r="J13">
        <v>325.27</v>
      </c>
      <c r="K13">
        <v>12.4</v>
      </c>
    </row>
    <row r="14" spans="1:11" x14ac:dyDescent="0.25">
      <c r="A14" t="s">
        <v>9</v>
      </c>
      <c r="B14" t="s">
        <v>12</v>
      </c>
      <c r="C14">
        <v>56</v>
      </c>
      <c r="D14">
        <v>215.07</v>
      </c>
      <c r="E14">
        <v>6.97</v>
      </c>
      <c r="F14">
        <v>242.27</v>
      </c>
      <c r="G14">
        <v>9.66</v>
      </c>
      <c r="H14">
        <v>8.33</v>
      </c>
      <c r="I14">
        <v>1.53</v>
      </c>
      <c r="J14">
        <v>465.67</v>
      </c>
      <c r="K14">
        <v>18.16</v>
      </c>
    </row>
    <row r="15" spans="1:11" x14ac:dyDescent="0.25">
      <c r="A15" t="s">
        <v>9</v>
      </c>
      <c r="B15" t="s">
        <v>13</v>
      </c>
      <c r="C15">
        <v>32</v>
      </c>
      <c r="D15">
        <v>57.13</v>
      </c>
      <c r="E15">
        <v>1.73</v>
      </c>
      <c r="F15">
        <v>180.67</v>
      </c>
      <c r="G15">
        <v>7.38</v>
      </c>
      <c r="H15">
        <v>5</v>
      </c>
      <c r="I15">
        <v>0.66</v>
      </c>
      <c r="J15">
        <v>242.8</v>
      </c>
      <c r="K15">
        <v>9.77</v>
      </c>
    </row>
    <row r="16" spans="1:11" x14ac:dyDescent="0.25">
      <c r="A16" t="s">
        <v>9</v>
      </c>
      <c r="B16" t="s">
        <v>14</v>
      </c>
      <c r="C16">
        <v>59</v>
      </c>
      <c r="D16">
        <v>0</v>
      </c>
      <c r="E16">
        <v>0</v>
      </c>
      <c r="F16">
        <v>461.47</v>
      </c>
      <c r="G16">
        <v>16.59</v>
      </c>
      <c r="H16">
        <v>53.27</v>
      </c>
      <c r="I16">
        <v>2.62</v>
      </c>
      <c r="J16">
        <v>514.73</v>
      </c>
      <c r="K16">
        <v>19.21</v>
      </c>
    </row>
    <row r="17" spans="1:11" x14ac:dyDescent="0.25">
      <c r="A17" t="s">
        <v>9</v>
      </c>
      <c r="B17" t="s">
        <v>15</v>
      </c>
      <c r="C17">
        <v>22</v>
      </c>
      <c r="D17">
        <v>0</v>
      </c>
      <c r="E17">
        <v>0</v>
      </c>
      <c r="F17">
        <v>223.73</v>
      </c>
      <c r="G17">
        <v>7.35</v>
      </c>
      <c r="H17">
        <v>2.67</v>
      </c>
      <c r="I17">
        <v>0.33</v>
      </c>
      <c r="J17">
        <v>226.4</v>
      </c>
      <c r="K17">
        <v>7.68</v>
      </c>
    </row>
    <row r="18" spans="1:11" x14ac:dyDescent="0.25">
      <c r="A18" t="s">
        <v>16</v>
      </c>
      <c r="B18" t="s">
        <v>17</v>
      </c>
      <c r="C18">
        <v>85</v>
      </c>
      <c r="D18">
        <v>3.47</v>
      </c>
      <c r="E18">
        <v>0.27</v>
      </c>
      <c r="F18">
        <v>134.30000000000001</v>
      </c>
      <c r="G18">
        <v>6.41</v>
      </c>
      <c r="H18">
        <v>166.14</v>
      </c>
      <c r="I18">
        <v>12.63</v>
      </c>
      <c r="J18">
        <v>303.91000000000003</v>
      </c>
      <c r="K18">
        <v>19.3</v>
      </c>
    </row>
    <row r="19" spans="1:11" x14ac:dyDescent="0.25">
      <c r="A19" t="s">
        <v>16</v>
      </c>
      <c r="B19" t="s">
        <v>18</v>
      </c>
      <c r="C19">
        <v>86</v>
      </c>
      <c r="D19">
        <v>0</v>
      </c>
      <c r="E19">
        <v>0</v>
      </c>
      <c r="F19">
        <v>194.63</v>
      </c>
      <c r="G19">
        <v>11.19</v>
      </c>
      <c r="H19">
        <v>58.54</v>
      </c>
      <c r="I19">
        <v>4.22</v>
      </c>
      <c r="J19">
        <v>253.18</v>
      </c>
      <c r="K19">
        <v>15.42</v>
      </c>
    </row>
    <row r="20" spans="1:11" x14ac:dyDescent="0.25">
      <c r="A20" t="s">
        <v>16</v>
      </c>
      <c r="B20" t="s">
        <v>19</v>
      </c>
      <c r="C20">
        <v>161</v>
      </c>
      <c r="D20">
        <v>34.799999999999997</v>
      </c>
      <c r="E20">
        <v>0.57999999999999996</v>
      </c>
      <c r="F20">
        <v>410.1</v>
      </c>
      <c r="G20">
        <v>13.21</v>
      </c>
      <c r="H20">
        <v>257.17</v>
      </c>
      <c r="I20">
        <v>18.420000000000002</v>
      </c>
      <c r="J20">
        <v>702.07</v>
      </c>
      <c r="K20">
        <v>32.22</v>
      </c>
    </row>
    <row r="21" spans="1:11" x14ac:dyDescent="0.25">
      <c r="A21" t="s">
        <v>20</v>
      </c>
      <c r="B21" t="s">
        <v>21</v>
      </c>
      <c r="C21">
        <v>57</v>
      </c>
      <c r="D21">
        <v>60.27</v>
      </c>
      <c r="E21">
        <v>4.49</v>
      </c>
      <c r="F21">
        <v>125.15</v>
      </c>
      <c r="G21">
        <v>7.05</v>
      </c>
      <c r="H21">
        <v>25.08</v>
      </c>
      <c r="I21">
        <v>1.21</v>
      </c>
      <c r="J21">
        <v>210.5</v>
      </c>
      <c r="K21">
        <v>12.75</v>
      </c>
    </row>
    <row r="22" spans="1:11" x14ac:dyDescent="0.25">
      <c r="A22" t="s">
        <v>20</v>
      </c>
      <c r="B22" t="s">
        <v>22</v>
      </c>
      <c r="C22">
        <v>81</v>
      </c>
      <c r="D22">
        <v>174.4</v>
      </c>
      <c r="E22">
        <v>6.71</v>
      </c>
      <c r="F22">
        <v>129.47</v>
      </c>
      <c r="G22">
        <v>6.49</v>
      </c>
      <c r="H22">
        <v>50.17</v>
      </c>
      <c r="I22">
        <v>1.85</v>
      </c>
      <c r="J22">
        <v>354.03</v>
      </c>
      <c r="K22">
        <v>15.05</v>
      </c>
    </row>
    <row r="23" spans="1:11" x14ac:dyDescent="0.25">
      <c r="A23" t="s">
        <v>20</v>
      </c>
      <c r="B23" t="s">
        <v>20</v>
      </c>
      <c r="C23">
        <v>42</v>
      </c>
      <c r="D23">
        <v>82.47</v>
      </c>
      <c r="E23">
        <v>2.99</v>
      </c>
      <c r="F23">
        <v>48.87</v>
      </c>
      <c r="G23">
        <v>1.55</v>
      </c>
      <c r="H23">
        <v>0</v>
      </c>
      <c r="I23">
        <v>0</v>
      </c>
      <c r="J23">
        <v>131.33000000000001</v>
      </c>
      <c r="K23">
        <v>4.54</v>
      </c>
    </row>
    <row r="24" spans="1:11" x14ac:dyDescent="0.25">
      <c r="A24" t="s">
        <v>20</v>
      </c>
      <c r="B24" t="s">
        <v>23</v>
      </c>
      <c r="C24">
        <v>71</v>
      </c>
      <c r="D24">
        <v>41.68</v>
      </c>
      <c r="E24">
        <v>1.9</v>
      </c>
      <c r="F24">
        <v>199.53</v>
      </c>
      <c r="G24">
        <v>6.85</v>
      </c>
      <c r="H24">
        <v>88.43</v>
      </c>
      <c r="I24">
        <v>2.96</v>
      </c>
      <c r="J24">
        <v>329.65</v>
      </c>
      <c r="K24">
        <v>11.71</v>
      </c>
    </row>
    <row r="25" spans="1:11" x14ac:dyDescent="0.25">
      <c r="A25" t="s">
        <v>20</v>
      </c>
      <c r="B25" t="s">
        <v>24</v>
      </c>
      <c r="C25">
        <v>68</v>
      </c>
      <c r="D25">
        <v>61.53</v>
      </c>
      <c r="E25">
        <v>3.3</v>
      </c>
      <c r="F25">
        <v>180.58</v>
      </c>
      <c r="G25">
        <v>9.08</v>
      </c>
      <c r="H25">
        <v>37.18</v>
      </c>
      <c r="I25">
        <v>1.1200000000000001</v>
      </c>
      <c r="J25">
        <v>279.3</v>
      </c>
      <c r="K25">
        <v>13.5</v>
      </c>
    </row>
    <row r="26" spans="1:11" x14ac:dyDescent="0.25">
      <c r="A26" t="s">
        <v>20</v>
      </c>
      <c r="B26" t="s">
        <v>25</v>
      </c>
      <c r="C26">
        <v>54</v>
      </c>
      <c r="D26">
        <v>107.43</v>
      </c>
      <c r="E26">
        <v>3.72</v>
      </c>
      <c r="F26">
        <v>106.53</v>
      </c>
      <c r="G26">
        <v>4.9800000000000004</v>
      </c>
      <c r="H26">
        <v>0.25</v>
      </c>
      <c r="I26">
        <v>0.09</v>
      </c>
      <c r="J26">
        <v>214.22</v>
      </c>
      <c r="K26">
        <v>8.7899999999999991</v>
      </c>
    </row>
    <row r="27" spans="1:11" x14ac:dyDescent="0.25">
      <c r="A27" t="s">
        <v>26</v>
      </c>
      <c r="B27" t="s">
        <v>27</v>
      </c>
      <c r="C27">
        <v>52</v>
      </c>
      <c r="D27">
        <v>174.87</v>
      </c>
      <c r="E27">
        <v>4.38</v>
      </c>
      <c r="F27">
        <v>267.47000000000003</v>
      </c>
      <c r="G27">
        <v>6.45</v>
      </c>
      <c r="H27">
        <v>14.75</v>
      </c>
      <c r="I27">
        <v>0.79</v>
      </c>
      <c r="J27">
        <v>457.08</v>
      </c>
      <c r="K27">
        <v>11.61</v>
      </c>
    </row>
    <row r="28" spans="1:11" x14ac:dyDescent="0.25">
      <c r="A28" t="s">
        <v>26</v>
      </c>
      <c r="B28" t="s">
        <v>28</v>
      </c>
      <c r="C28">
        <v>50</v>
      </c>
      <c r="D28">
        <v>124</v>
      </c>
      <c r="E28">
        <v>2.92</v>
      </c>
      <c r="F28">
        <v>194.22</v>
      </c>
      <c r="G28">
        <v>5.98</v>
      </c>
      <c r="H28">
        <v>34.72</v>
      </c>
      <c r="I28">
        <v>3.75</v>
      </c>
      <c r="J28">
        <v>352.93</v>
      </c>
      <c r="K28">
        <v>12.65</v>
      </c>
    </row>
    <row r="29" spans="1:11" x14ac:dyDescent="0.25">
      <c r="A29" t="s">
        <v>26</v>
      </c>
      <c r="B29" t="s">
        <v>29</v>
      </c>
      <c r="C29">
        <v>37</v>
      </c>
      <c r="D29">
        <v>93.33</v>
      </c>
      <c r="E29">
        <v>1.87</v>
      </c>
      <c r="F29">
        <v>180.4</v>
      </c>
      <c r="G29">
        <v>8.27</v>
      </c>
      <c r="H29">
        <v>10.58</v>
      </c>
      <c r="I29">
        <v>1.5</v>
      </c>
      <c r="J29">
        <v>284.32</v>
      </c>
      <c r="K29">
        <v>11.63</v>
      </c>
    </row>
    <row r="30" spans="1:11" x14ac:dyDescent="0.25">
      <c r="A30" t="s">
        <v>26</v>
      </c>
      <c r="B30" t="s">
        <v>26</v>
      </c>
      <c r="C30">
        <v>41</v>
      </c>
      <c r="D30">
        <v>186.4</v>
      </c>
      <c r="E30">
        <v>8.08</v>
      </c>
      <c r="F30">
        <v>46.28</v>
      </c>
      <c r="G30">
        <v>3.23</v>
      </c>
      <c r="H30">
        <v>0</v>
      </c>
      <c r="I30">
        <v>0</v>
      </c>
      <c r="J30">
        <v>232.68</v>
      </c>
      <c r="K30">
        <v>11.32</v>
      </c>
    </row>
    <row r="31" spans="1:11" x14ac:dyDescent="0.25">
      <c r="A31" t="s">
        <v>26</v>
      </c>
      <c r="B31" t="s">
        <v>72</v>
      </c>
      <c r="C31">
        <v>139</v>
      </c>
      <c r="D31">
        <v>176.95</v>
      </c>
      <c r="E31">
        <v>8.25</v>
      </c>
      <c r="F31">
        <v>223.12</v>
      </c>
      <c r="G31">
        <v>11.68</v>
      </c>
      <c r="H31">
        <v>5.27</v>
      </c>
      <c r="I31">
        <v>0.76</v>
      </c>
      <c r="J31">
        <v>405.33</v>
      </c>
      <c r="K31">
        <v>20.69</v>
      </c>
    </row>
    <row r="32" spans="1:11" x14ac:dyDescent="0.25">
      <c r="A32" t="s">
        <v>26</v>
      </c>
      <c r="B32" t="s">
        <v>30</v>
      </c>
      <c r="C32">
        <v>49</v>
      </c>
      <c r="D32">
        <v>24.67</v>
      </c>
      <c r="E32">
        <v>1.8</v>
      </c>
      <c r="F32">
        <v>250.67</v>
      </c>
      <c r="G32">
        <v>6.52</v>
      </c>
      <c r="H32">
        <v>21.83</v>
      </c>
      <c r="I32">
        <v>1.01</v>
      </c>
      <c r="J32">
        <v>297.17</v>
      </c>
      <c r="K32">
        <v>9.33</v>
      </c>
    </row>
    <row r="33" spans="1:11" x14ac:dyDescent="0.25">
      <c r="A33" t="s">
        <v>26</v>
      </c>
      <c r="B33" t="s">
        <v>31</v>
      </c>
      <c r="C33">
        <v>76</v>
      </c>
      <c r="D33">
        <v>67.73</v>
      </c>
      <c r="E33">
        <v>6.71</v>
      </c>
      <c r="F33">
        <v>124.92</v>
      </c>
      <c r="G33">
        <v>8.67</v>
      </c>
      <c r="H33">
        <v>83.4</v>
      </c>
      <c r="I33">
        <v>6.61</v>
      </c>
      <c r="J33">
        <v>276.05</v>
      </c>
      <c r="K33">
        <v>21.99</v>
      </c>
    </row>
    <row r="34" spans="1:11" x14ac:dyDescent="0.25">
      <c r="A34" t="s">
        <v>26</v>
      </c>
      <c r="B34" t="s">
        <v>74</v>
      </c>
      <c r="C34">
        <v>29</v>
      </c>
      <c r="D34">
        <v>29.93</v>
      </c>
      <c r="E34">
        <v>1.53</v>
      </c>
      <c r="F34">
        <v>218.98</v>
      </c>
      <c r="G34">
        <v>6.46</v>
      </c>
      <c r="H34">
        <v>0</v>
      </c>
      <c r="I34">
        <v>0</v>
      </c>
      <c r="J34">
        <v>248.92</v>
      </c>
      <c r="K34">
        <v>7.99</v>
      </c>
    </row>
    <row r="35" spans="1:11" x14ac:dyDescent="0.25">
      <c r="A35" t="s">
        <v>26</v>
      </c>
      <c r="B35" t="s">
        <v>32</v>
      </c>
      <c r="C35">
        <v>95</v>
      </c>
      <c r="D35">
        <v>0</v>
      </c>
      <c r="E35">
        <v>0</v>
      </c>
      <c r="F35">
        <v>281.07</v>
      </c>
      <c r="G35">
        <v>13.49</v>
      </c>
      <c r="H35">
        <v>251.67</v>
      </c>
      <c r="I35">
        <v>14.66</v>
      </c>
      <c r="J35">
        <v>532.73</v>
      </c>
      <c r="K35">
        <v>28.15</v>
      </c>
    </row>
    <row r="36" spans="1:11" x14ac:dyDescent="0.25">
      <c r="A36" t="s">
        <v>33</v>
      </c>
      <c r="B36" t="s">
        <v>34</v>
      </c>
      <c r="C36">
        <v>65</v>
      </c>
      <c r="D36">
        <v>112.4</v>
      </c>
      <c r="E36">
        <v>3.12</v>
      </c>
      <c r="F36">
        <v>356.42</v>
      </c>
      <c r="G36">
        <v>8.6300000000000008</v>
      </c>
      <c r="H36">
        <v>21.75</v>
      </c>
      <c r="I36">
        <v>1.67</v>
      </c>
      <c r="J36">
        <v>490.57</v>
      </c>
      <c r="K36">
        <v>13.41</v>
      </c>
    </row>
    <row r="37" spans="1:11" x14ac:dyDescent="0.25">
      <c r="A37" t="s">
        <v>33</v>
      </c>
      <c r="B37" t="s">
        <v>35</v>
      </c>
      <c r="C37">
        <v>213</v>
      </c>
      <c r="D37">
        <v>411.37</v>
      </c>
      <c r="E37">
        <v>13.76</v>
      </c>
      <c r="F37">
        <v>232.53</v>
      </c>
      <c r="G37">
        <v>12.77</v>
      </c>
      <c r="H37">
        <v>14.83</v>
      </c>
      <c r="I37">
        <v>3.64</v>
      </c>
      <c r="J37">
        <v>658.73</v>
      </c>
      <c r="K37">
        <v>30.17</v>
      </c>
    </row>
    <row r="38" spans="1:11" x14ac:dyDescent="0.25">
      <c r="A38" t="s">
        <v>33</v>
      </c>
      <c r="B38" t="s">
        <v>36</v>
      </c>
      <c r="C38">
        <v>86</v>
      </c>
      <c r="D38">
        <v>205.57</v>
      </c>
      <c r="E38">
        <v>10.61</v>
      </c>
      <c r="F38">
        <v>123.53</v>
      </c>
      <c r="G38">
        <v>7.41</v>
      </c>
      <c r="H38">
        <v>9.6300000000000008</v>
      </c>
      <c r="I38">
        <v>1.1499999999999999</v>
      </c>
      <c r="J38">
        <v>338.73</v>
      </c>
      <c r="K38">
        <v>19.170000000000002</v>
      </c>
    </row>
    <row r="39" spans="1:11" x14ac:dyDescent="0.25">
      <c r="A39" t="s">
        <v>33</v>
      </c>
      <c r="B39" t="s">
        <v>37</v>
      </c>
      <c r="C39">
        <v>50</v>
      </c>
      <c r="D39">
        <v>133.6</v>
      </c>
      <c r="E39">
        <v>3.83</v>
      </c>
      <c r="F39">
        <v>114.37</v>
      </c>
      <c r="G39">
        <v>3.8</v>
      </c>
      <c r="H39">
        <v>7.25</v>
      </c>
      <c r="I39">
        <v>0.71</v>
      </c>
      <c r="J39">
        <v>255.22</v>
      </c>
      <c r="K39">
        <v>8.35</v>
      </c>
    </row>
    <row r="40" spans="1:11" x14ac:dyDescent="0.25">
      <c r="A40" t="s">
        <v>33</v>
      </c>
      <c r="B40" t="s">
        <v>38</v>
      </c>
      <c r="C40">
        <v>35</v>
      </c>
      <c r="D40">
        <v>152.19999999999999</v>
      </c>
      <c r="E40">
        <v>4.4400000000000004</v>
      </c>
      <c r="F40">
        <v>64.599999999999994</v>
      </c>
      <c r="G40">
        <v>2.71</v>
      </c>
      <c r="H40">
        <v>4.42</v>
      </c>
      <c r="I40">
        <v>0.72</v>
      </c>
      <c r="J40">
        <v>221.22</v>
      </c>
      <c r="K40">
        <v>7.87</v>
      </c>
    </row>
    <row r="41" spans="1:11" x14ac:dyDescent="0.25">
      <c r="A41" t="s">
        <v>33</v>
      </c>
      <c r="B41" t="s">
        <v>39</v>
      </c>
      <c r="C41">
        <v>46</v>
      </c>
      <c r="D41">
        <v>180.07</v>
      </c>
      <c r="E41">
        <v>5.0599999999999996</v>
      </c>
      <c r="F41">
        <v>33.6</v>
      </c>
      <c r="G41">
        <v>2.21</v>
      </c>
      <c r="H41">
        <v>7.25</v>
      </c>
      <c r="I41">
        <v>0.87</v>
      </c>
      <c r="J41">
        <v>220.92</v>
      </c>
      <c r="K41">
        <v>8.14</v>
      </c>
    </row>
    <row r="42" spans="1:11" x14ac:dyDescent="0.25">
      <c r="A42" t="s">
        <v>33</v>
      </c>
      <c r="B42" t="s">
        <v>40</v>
      </c>
      <c r="C42">
        <v>64</v>
      </c>
      <c r="D42">
        <v>335.53</v>
      </c>
      <c r="E42">
        <v>7.42</v>
      </c>
      <c r="F42">
        <v>231.13</v>
      </c>
      <c r="G42">
        <v>9.8000000000000007</v>
      </c>
      <c r="H42">
        <v>21.05</v>
      </c>
      <c r="I42">
        <v>2.36</v>
      </c>
      <c r="J42">
        <v>587.72</v>
      </c>
      <c r="K42">
        <v>19.579999999999998</v>
      </c>
    </row>
    <row r="43" spans="1:11" x14ac:dyDescent="0.25">
      <c r="A43" t="s">
        <v>33</v>
      </c>
      <c r="B43" t="s">
        <v>41</v>
      </c>
      <c r="C43">
        <v>17</v>
      </c>
      <c r="D43">
        <v>15.73</v>
      </c>
      <c r="E43">
        <v>0.46</v>
      </c>
      <c r="F43">
        <v>67.53</v>
      </c>
      <c r="G43">
        <v>2.5299999999999998</v>
      </c>
      <c r="H43">
        <v>0.25</v>
      </c>
      <c r="I43">
        <v>0.27</v>
      </c>
      <c r="J43">
        <v>83.52</v>
      </c>
      <c r="K43">
        <v>3.26</v>
      </c>
    </row>
    <row r="44" spans="1:11" x14ac:dyDescent="0.25">
      <c r="A44" t="s">
        <v>33</v>
      </c>
      <c r="B44" t="s">
        <v>42</v>
      </c>
      <c r="C44">
        <v>262</v>
      </c>
      <c r="D44">
        <v>1422.73</v>
      </c>
      <c r="E44">
        <v>55.04</v>
      </c>
      <c r="F44">
        <v>72.75</v>
      </c>
      <c r="G44">
        <v>5.15</v>
      </c>
      <c r="H44">
        <v>13.67</v>
      </c>
      <c r="I44">
        <v>1.95</v>
      </c>
      <c r="J44">
        <v>1509.15</v>
      </c>
      <c r="K44">
        <v>62.13</v>
      </c>
    </row>
    <row r="45" spans="1:11" x14ac:dyDescent="0.25">
      <c r="A45" t="s">
        <v>33</v>
      </c>
      <c r="B45" t="s">
        <v>43</v>
      </c>
      <c r="C45">
        <v>3</v>
      </c>
      <c r="D45">
        <v>3.6</v>
      </c>
      <c r="E45">
        <v>0.19</v>
      </c>
      <c r="F45">
        <v>0.53</v>
      </c>
      <c r="G45">
        <v>0.4</v>
      </c>
      <c r="H45">
        <v>0</v>
      </c>
      <c r="I45">
        <v>0</v>
      </c>
      <c r="J45">
        <v>4.13</v>
      </c>
      <c r="K45">
        <v>0.59</v>
      </c>
    </row>
    <row r="46" spans="1:11" x14ac:dyDescent="0.25">
      <c r="A46" t="s">
        <v>33</v>
      </c>
      <c r="B46" t="s">
        <v>33</v>
      </c>
      <c r="C46">
        <v>28</v>
      </c>
      <c r="D46">
        <v>150.13</v>
      </c>
      <c r="E46">
        <v>5.77</v>
      </c>
      <c r="F46">
        <v>17.73</v>
      </c>
      <c r="G46">
        <v>1.1499999999999999</v>
      </c>
      <c r="H46">
        <v>0</v>
      </c>
      <c r="I46">
        <v>0</v>
      </c>
      <c r="J46">
        <v>167.87</v>
      </c>
      <c r="K46">
        <v>6.92</v>
      </c>
    </row>
    <row r="47" spans="1:11" x14ac:dyDescent="0.25">
      <c r="A47" t="s">
        <v>33</v>
      </c>
      <c r="B47" t="s">
        <v>44</v>
      </c>
      <c r="C47">
        <v>33</v>
      </c>
      <c r="D47">
        <v>57.4</v>
      </c>
      <c r="E47">
        <v>1.98</v>
      </c>
      <c r="F47">
        <v>200.4</v>
      </c>
      <c r="G47">
        <v>4.74</v>
      </c>
      <c r="H47">
        <v>0</v>
      </c>
      <c r="I47">
        <v>0</v>
      </c>
      <c r="J47">
        <v>257.8</v>
      </c>
      <c r="K47">
        <v>6.71</v>
      </c>
    </row>
    <row r="48" spans="1:11" x14ac:dyDescent="0.25">
      <c r="A48" t="s">
        <v>33</v>
      </c>
      <c r="B48" t="s">
        <v>45</v>
      </c>
      <c r="C48">
        <v>133</v>
      </c>
      <c r="D48">
        <v>390.52</v>
      </c>
      <c r="E48">
        <v>16.690000000000001</v>
      </c>
      <c r="F48">
        <v>17.079999999999998</v>
      </c>
      <c r="G48">
        <v>1.1499999999999999</v>
      </c>
      <c r="H48">
        <v>7.42</v>
      </c>
      <c r="I48">
        <v>1.18</v>
      </c>
      <c r="J48">
        <v>415.02</v>
      </c>
      <c r="K48">
        <v>19.02</v>
      </c>
    </row>
    <row r="49" spans="1:11" x14ac:dyDescent="0.25">
      <c r="A49" t="s">
        <v>33</v>
      </c>
      <c r="B49" t="s">
        <v>46</v>
      </c>
      <c r="C49">
        <v>58</v>
      </c>
      <c r="D49">
        <v>371.13</v>
      </c>
      <c r="E49">
        <v>6.78</v>
      </c>
      <c r="F49">
        <v>193.13</v>
      </c>
      <c r="G49">
        <v>8.34</v>
      </c>
      <c r="H49">
        <v>31.62</v>
      </c>
      <c r="I49">
        <v>2.78</v>
      </c>
      <c r="J49">
        <v>595.88</v>
      </c>
      <c r="K49">
        <v>17.89</v>
      </c>
    </row>
    <row r="50" spans="1:11" x14ac:dyDescent="0.25">
      <c r="A50" t="s">
        <v>33</v>
      </c>
      <c r="B50" t="s">
        <v>47</v>
      </c>
      <c r="C50">
        <v>108</v>
      </c>
      <c r="D50">
        <v>291.07</v>
      </c>
      <c r="E50">
        <v>5.91</v>
      </c>
      <c r="F50">
        <v>536.27</v>
      </c>
      <c r="G50">
        <v>14.8</v>
      </c>
      <c r="H50">
        <v>9.5</v>
      </c>
      <c r="I50">
        <v>1.5</v>
      </c>
      <c r="J50">
        <v>836.83</v>
      </c>
      <c r="K50">
        <v>22.22</v>
      </c>
    </row>
    <row r="51" spans="1:11" x14ac:dyDescent="0.25">
      <c r="A51" t="s">
        <v>33</v>
      </c>
      <c r="B51" t="s">
        <v>48</v>
      </c>
      <c r="C51">
        <v>102</v>
      </c>
      <c r="D51">
        <v>75.13</v>
      </c>
      <c r="E51">
        <v>2.21</v>
      </c>
      <c r="F51">
        <v>624.27</v>
      </c>
      <c r="G51">
        <v>19.61</v>
      </c>
      <c r="H51">
        <v>13.33</v>
      </c>
      <c r="I51">
        <v>1.44</v>
      </c>
      <c r="J51">
        <v>712.73</v>
      </c>
      <c r="K51">
        <v>23.25</v>
      </c>
    </row>
    <row r="52" spans="1:11" x14ac:dyDescent="0.25">
      <c r="A52" t="s">
        <v>49</v>
      </c>
      <c r="B52" t="s">
        <v>75</v>
      </c>
      <c r="C52">
        <v>7</v>
      </c>
      <c r="D52">
        <v>0</v>
      </c>
      <c r="E52">
        <v>0</v>
      </c>
      <c r="F52">
        <v>5</v>
      </c>
      <c r="G52">
        <v>7</v>
      </c>
      <c r="H52">
        <v>0</v>
      </c>
      <c r="I52">
        <v>0</v>
      </c>
      <c r="J52">
        <v>5</v>
      </c>
      <c r="K52">
        <v>7</v>
      </c>
    </row>
    <row r="53" spans="1:11" x14ac:dyDescent="0.25">
      <c r="A53" t="s">
        <v>49</v>
      </c>
      <c r="B53" t="s">
        <v>76</v>
      </c>
      <c r="C53">
        <v>11</v>
      </c>
      <c r="D53">
        <v>31.2</v>
      </c>
      <c r="E53">
        <v>1.39</v>
      </c>
      <c r="F53">
        <v>19.73</v>
      </c>
      <c r="G53">
        <v>1.1100000000000001</v>
      </c>
      <c r="H53">
        <v>0</v>
      </c>
      <c r="I53">
        <v>0</v>
      </c>
      <c r="J53">
        <v>50.93</v>
      </c>
      <c r="K53">
        <v>2.5</v>
      </c>
    </row>
    <row r="54" spans="1:11" x14ac:dyDescent="0.25">
      <c r="A54" t="s">
        <v>49</v>
      </c>
      <c r="B54" t="s">
        <v>77</v>
      </c>
      <c r="C54">
        <v>1</v>
      </c>
      <c r="D54">
        <v>2.6</v>
      </c>
      <c r="E54">
        <v>1.07</v>
      </c>
      <c r="F54">
        <v>0</v>
      </c>
      <c r="G54">
        <v>0</v>
      </c>
      <c r="H54">
        <v>0</v>
      </c>
      <c r="I54">
        <v>0</v>
      </c>
      <c r="J54">
        <v>2.6</v>
      </c>
      <c r="K54">
        <v>1.07</v>
      </c>
    </row>
    <row r="55" spans="1:11" x14ac:dyDescent="0.25">
      <c r="A55" t="s">
        <v>49</v>
      </c>
      <c r="B55" t="s">
        <v>50</v>
      </c>
      <c r="C55">
        <v>83</v>
      </c>
      <c r="D55">
        <v>119.47</v>
      </c>
      <c r="E55">
        <v>6.95</v>
      </c>
      <c r="F55">
        <v>28.27</v>
      </c>
      <c r="G55">
        <v>2.7</v>
      </c>
      <c r="H55">
        <v>0</v>
      </c>
      <c r="I55">
        <v>0</v>
      </c>
      <c r="J55">
        <v>147.72999999999999</v>
      </c>
      <c r="K55">
        <v>9.65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1"/>
  <sheetViews>
    <sheetView zoomScaleNormal="100" workbookViewId="0">
      <pane ySplit="2" topLeftCell="A3" activePane="bottomLeft" state="frozen"/>
      <selection activeCell="B3" sqref="B3"/>
      <selection pane="bottomLeft" activeCell="B3" sqref="B3"/>
    </sheetView>
  </sheetViews>
  <sheetFormatPr defaultRowHeight="13.5" x14ac:dyDescent="0.25"/>
  <cols>
    <col min="1" max="1" width="7.42578125" style="1" customWidth="1"/>
    <col min="2" max="2" width="12.42578125" style="1" customWidth="1"/>
    <col min="3" max="3" width="1" style="1" hidden="1" customWidth="1"/>
    <col min="4" max="15" width="7.5703125" style="1" customWidth="1"/>
    <col min="16" max="16" width="1.7109375" style="1" hidden="1" customWidth="1"/>
    <col min="17" max="17" width="8.140625" style="1" customWidth="1"/>
    <col min="18" max="19" width="7.5703125" style="1" customWidth="1"/>
    <col min="20" max="16384" width="9.140625" style="1"/>
  </cols>
  <sheetData>
    <row r="1" spans="1:19" s="2" customFormat="1" x14ac:dyDescent="0.25">
      <c r="A1" s="2" t="s">
        <v>78</v>
      </c>
      <c r="D1" s="13" t="s">
        <v>53</v>
      </c>
      <c r="E1" s="13"/>
      <c r="F1" s="13"/>
      <c r="G1" s="13" t="s">
        <v>54</v>
      </c>
      <c r="H1" s="13"/>
      <c r="I1" s="13"/>
      <c r="J1" s="13" t="s">
        <v>55</v>
      </c>
      <c r="K1" s="13"/>
      <c r="L1" s="13"/>
      <c r="M1" s="13" t="s">
        <v>56</v>
      </c>
      <c r="N1" s="13"/>
      <c r="O1" s="13"/>
      <c r="P1" s="3"/>
      <c r="Q1" s="13" t="s">
        <v>57</v>
      </c>
      <c r="R1" s="13"/>
      <c r="S1" s="13"/>
    </row>
    <row r="2" spans="1:19" s="2" customFormat="1" ht="28.5" customHeight="1" x14ac:dyDescent="0.25">
      <c r="A2" s="4" t="s">
        <v>61</v>
      </c>
      <c r="B2" s="4" t="s">
        <v>0</v>
      </c>
      <c r="C2" s="4" t="s">
        <v>1</v>
      </c>
      <c r="D2" s="5" t="s">
        <v>58</v>
      </c>
      <c r="E2" s="5" t="s">
        <v>59</v>
      </c>
      <c r="F2" s="6" t="s">
        <v>60</v>
      </c>
      <c r="G2" s="5" t="s">
        <v>58</v>
      </c>
      <c r="H2" s="5" t="s">
        <v>59</v>
      </c>
      <c r="I2" s="6" t="s">
        <v>60</v>
      </c>
      <c r="J2" s="5" t="s">
        <v>58</v>
      </c>
      <c r="K2" s="5" t="s">
        <v>59</v>
      </c>
      <c r="L2" s="6" t="s">
        <v>60</v>
      </c>
      <c r="M2" s="5" t="s">
        <v>58</v>
      </c>
      <c r="N2" s="5" t="s">
        <v>59</v>
      </c>
      <c r="O2" s="6" t="s">
        <v>60</v>
      </c>
      <c r="P2" s="4"/>
      <c r="Q2" s="5" t="s">
        <v>58</v>
      </c>
      <c r="R2" s="5" t="s">
        <v>59</v>
      </c>
      <c r="S2" s="6" t="s">
        <v>60</v>
      </c>
    </row>
    <row r="3" spans="1:19" s="2" customFormat="1" ht="12.75" customHeight="1" x14ac:dyDescent="0.25">
      <c r="A3" s="4" t="str">
        <f>Sheet1!A2</f>
        <v>AL</v>
      </c>
      <c r="B3" s="4" t="str">
        <f>Sheet1!B2</f>
        <v>AL</v>
      </c>
      <c r="C3" s="7">
        <f>Sheet1!C2</f>
        <v>14</v>
      </c>
      <c r="D3" s="7">
        <f>Sheet1!D2</f>
        <v>75.47</v>
      </c>
      <c r="E3" s="7">
        <f>Sheet1!E2</f>
        <v>2.2000000000000002</v>
      </c>
      <c r="F3" s="8">
        <f t="shared" ref="F3" si="0">IF(ISERROR(D3/E3),"",D3/E3)</f>
        <v>34.304545454545455</v>
      </c>
      <c r="G3" s="7">
        <f>Sheet1!F2</f>
        <v>29.07</v>
      </c>
      <c r="H3" s="7">
        <f>Sheet1!G2</f>
        <v>0.8</v>
      </c>
      <c r="I3" s="8">
        <f t="shared" ref="I3" si="1">IF(ISERROR(G3/H3),"",G3/H3)</f>
        <v>36.337499999999999</v>
      </c>
      <c r="J3" s="8">
        <f t="shared" ref="J3:J12" si="2">D3+G3</f>
        <v>104.53999999999999</v>
      </c>
      <c r="K3" s="8">
        <f t="shared" ref="K3:K12" si="3">E3+H3</f>
        <v>3</v>
      </c>
      <c r="L3" s="8">
        <f t="shared" ref="L3" si="4">J3/K3</f>
        <v>34.846666666666664</v>
      </c>
      <c r="M3" s="7">
        <f>Sheet1!H2</f>
        <v>0</v>
      </c>
      <c r="N3" s="7">
        <f>Sheet1!I2</f>
        <v>0</v>
      </c>
      <c r="O3" s="8" t="str">
        <f t="shared" ref="O3" si="5">IF(ISERROR(M3/N3),"",M3/N3)</f>
        <v/>
      </c>
      <c r="P3" s="7"/>
      <c r="Q3" s="8">
        <f t="shared" ref="Q3:Q12" si="6">J3+M3</f>
        <v>104.53999999999999</v>
      </c>
      <c r="R3" s="8">
        <f t="shared" ref="R3:R12" si="7">K3+N3</f>
        <v>3</v>
      </c>
      <c r="S3" s="8">
        <f t="shared" ref="S3" si="8">Q3/R3</f>
        <v>34.846666666666664</v>
      </c>
    </row>
    <row r="4" spans="1:19" ht="12.75" customHeight="1" x14ac:dyDescent="0.25">
      <c r="A4" s="4"/>
      <c r="B4" s="4" t="str">
        <f>Sheet1!B3</f>
        <v>ART</v>
      </c>
      <c r="C4" s="7">
        <f>Sheet1!C3</f>
        <v>137</v>
      </c>
      <c r="D4" s="7">
        <f>Sheet1!D3</f>
        <v>278.77</v>
      </c>
      <c r="E4" s="7">
        <f>Sheet1!E3</f>
        <v>9.66</v>
      </c>
      <c r="F4" s="8">
        <f t="shared" ref="F4:F22" si="9">IF(ISERROR(D4/E4),"",D4/E4)</f>
        <v>28.858178053830226</v>
      </c>
      <c r="G4" s="7">
        <f>Sheet1!F3</f>
        <v>159.97999999999999</v>
      </c>
      <c r="H4" s="7">
        <f>Sheet1!G3</f>
        <v>8.59</v>
      </c>
      <c r="I4" s="8">
        <f t="shared" ref="I4:I60" si="10">IF(ISERROR(G4/H4),"",G4/H4)</f>
        <v>18.623981373690338</v>
      </c>
      <c r="J4" s="8">
        <f t="shared" si="2"/>
        <v>438.75</v>
      </c>
      <c r="K4" s="8">
        <f t="shared" si="3"/>
        <v>18.25</v>
      </c>
      <c r="L4" s="8">
        <f t="shared" ref="L4:L9" si="11">J4/K4</f>
        <v>24.041095890410958</v>
      </c>
      <c r="M4" s="7">
        <f>Sheet1!H3</f>
        <v>17.420000000000002</v>
      </c>
      <c r="N4" s="7">
        <f>Sheet1!I3</f>
        <v>2.44</v>
      </c>
      <c r="O4" s="8">
        <f t="shared" ref="O4:O60" si="12">IF(ISERROR(M4/N4),"",M4/N4)</f>
        <v>7.1393442622950829</v>
      </c>
      <c r="P4" s="7"/>
      <c r="Q4" s="8">
        <f t="shared" si="6"/>
        <v>456.17</v>
      </c>
      <c r="R4" s="8">
        <f t="shared" si="7"/>
        <v>20.69</v>
      </c>
      <c r="S4" s="8">
        <f t="shared" ref="S4:S9" si="13">Q4/R4</f>
        <v>22.047849202513291</v>
      </c>
    </row>
    <row r="5" spans="1:19" ht="12.75" customHeight="1" x14ac:dyDescent="0.25">
      <c r="A5" s="4"/>
      <c r="B5" s="4" t="str">
        <f>Sheet1!B4</f>
        <v>COMS</v>
      </c>
      <c r="C5" s="7">
        <f>Sheet1!C4</f>
        <v>101</v>
      </c>
      <c r="D5" s="7">
        <f>Sheet1!D4</f>
        <v>372.12</v>
      </c>
      <c r="E5" s="7">
        <f>Sheet1!E4</f>
        <v>12.6</v>
      </c>
      <c r="F5" s="8">
        <f t="shared" si="9"/>
        <v>29.533333333333335</v>
      </c>
      <c r="G5" s="7">
        <f>Sheet1!F4</f>
        <v>175.43</v>
      </c>
      <c r="H5" s="7">
        <f>Sheet1!G4</f>
        <v>10.5</v>
      </c>
      <c r="I5" s="8">
        <f t="shared" si="10"/>
        <v>16.707619047619048</v>
      </c>
      <c r="J5" s="8">
        <f t="shared" si="2"/>
        <v>547.54999999999995</v>
      </c>
      <c r="K5" s="8">
        <f t="shared" si="3"/>
        <v>23.1</v>
      </c>
      <c r="L5" s="8">
        <f t="shared" si="11"/>
        <v>23.703463203463201</v>
      </c>
      <c r="M5" s="7">
        <f>Sheet1!H4</f>
        <v>21.67</v>
      </c>
      <c r="N5" s="7">
        <f>Sheet1!I4</f>
        <v>2.95</v>
      </c>
      <c r="O5" s="8">
        <f t="shared" si="12"/>
        <v>7.3457627118644071</v>
      </c>
      <c r="P5" s="7"/>
      <c r="Q5" s="8">
        <f t="shared" si="6"/>
        <v>569.21999999999991</v>
      </c>
      <c r="R5" s="8">
        <f t="shared" si="7"/>
        <v>26.05</v>
      </c>
      <c r="S5" s="8">
        <f t="shared" si="13"/>
        <v>21.851055662188095</v>
      </c>
    </row>
    <row r="6" spans="1:19" ht="12.75" customHeight="1" x14ac:dyDescent="0.25">
      <c r="A6" s="4"/>
      <c r="B6" s="4" t="str">
        <f>Sheet1!B5</f>
        <v>ENGL</v>
      </c>
      <c r="C6" s="7">
        <f>Sheet1!C5</f>
        <v>250</v>
      </c>
      <c r="D6" s="7">
        <f>Sheet1!D5</f>
        <v>1068.4000000000001</v>
      </c>
      <c r="E6" s="7">
        <f>Sheet1!E5</f>
        <v>46.45</v>
      </c>
      <c r="F6" s="8">
        <f t="shared" si="9"/>
        <v>23.001076426264802</v>
      </c>
      <c r="G6" s="7">
        <f>Sheet1!F5</f>
        <v>201.77</v>
      </c>
      <c r="H6" s="7">
        <f>Sheet1!G5</f>
        <v>9.0299999999999994</v>
      </c>
      <c r="I6" s="8">
        <f t="shared" si="10"/>
        <v>22.344407530454045</v>
      </c>
      <c r="J6" s="8">
        <f t="shared" si="2"/>
        <v>1270.17</v>
      </c>
      <c r="K6" s="8">
        <f t="shared" si="3"/>
        <v>55.480000000000004</v>
      </c>
      <c r="L6" s="8">
        <f t="shared" si="11"/>
        <v>22.89419610670512</v>
      </c>
      <c r="M6" s="7">
        <f>Sheet1!H5</f>
        <v>23.1</v>
      </c>
      <c r="N6" s="7">
        <f>Sheet1!I5</f>
        <v>2.31</v>
      </c>
      <c r="O6" s="8">
        <f t="shared" si="12"/>
        <v>10</v>
      </c>
      <c r="P6" s="7"/>
      <c r="Q6" s="8">
        <f t="shared" si="6"/>
        <v>1293.27</v>
      </c>
      <c r="R6" s="8">
        <f t="shared" si="7"/>
        <v>57.790000000000006</v>
      </c>
      <c r="S6" s="8">
        <f t="shared" si="13"/>
        <v>22.378785256964871</v>
      </c>
    </row>
    <row r="7" spans="1:19" ht="12.75" customHeight="1" x14ac:dyDescent="0.25">
      <c r="A7" s="4"/>
      <c r="B7" s="4" t="str">
        <f>Sheet1!B6</f>
        <v>LBS</v>
      </c>
      <c r="C7" s="7">
        <f>Sheet1!C6</f>
        <v>25</v>
      </c>
      <c r="D7" s="7">
        <f>Sheet1!D6</f>
        <v>56.8</v>
      </c>
      <c r="E7" s="7">
        <f>Sheet1!E6</f>
        <v>1.69</v>
      </c>
      <c r="F7" s="8">
        <f t="shared" si="9"/>
        <v>33.609467455621299</v>
      </c>
      <c r="G7" s="7">
        <f>Sheet1!F6</f>
        <v>97.33</v>
      </c>
      <c r="H7" s="7">
        <f>Sheet1!G6</f>
        <v>4.42</v>
      </c>
      <c r="I7" s="8">
        <f t="shared" si="10"/>
        <v>22.020361990950228</v>
      </c>
      <c r="J7" s="8">
        <f t="shared" si="2"/>
        <v>154.13</v>
      </c>
      <c r="K7" s="8">
        <f t="shared" si="3"/>
        <v>6.1099999999999994</v>
      </c>
      <c r="L7" s="8">
        <f t="shared" si="11"/>
        <v>25.225859247135844</v>
      </c>
      <c r="M7" s="7">
        <f>Sheet1!H6</f>
        <v>0</v>
      </c>
      <c r="N7" s="7">
        <f>Sheet1!I6</f>
        <v>0</v>
      </c>
      <c r="O7" s="8" t="str">
        <f t="shared" si="12"/>
        <v/>
      </c>
      <c r="P7" s="7"/>
      <c r="Q7" s="8">
        <f t="shared" si="6"/>
        <v>154.13</v>
      </c>
      <c r="R7" s="8">
        <f t="shared" si="7"/>
        <v>6.1099999999999994</v>
      </c>
      <c r="S7" s="8">
        <f t="shared" si="13"/>
        <v>25.225859247135844</v>
      </c>
    </row>
    <row r="8" spans="1:19" ht="12.75" customHeight="1" x14ac:dyDescent="0.25">
      <c r="A8" s="4"/>
      <c r="B8" s="4" t="str">
        <f>Sheet1!B7</f>
        <v>MLL</v>
      </c>
      <c r="C8" s="7">
        <f>Sheet1!C7</f>
        <v>66</v>
      </c>
      <c r="D8" s="7">
        <f>Sheet1!D7</f>
        <v>191.13</v>
      </c>
      <c r="E8" s="7">
        <f>Sheet1!E7</f>
        <v>9.7200000000000006</v>
      </c>
      <c r="F8" s="8">
        <f t="shared" si="9"/>
        <v>19.663580246913579</v>
      </c>
      <c r="G8" s="7">
        <f>Sheet1!F7</f>
        <v>88.73</v>
      </c>
      <c r="H8" s="7">
        <f>Sheet1!G7</f>
        <v>7.34</v>
      </c>
      <c r="I8" s="8">
        <f t="shared" si="10"/>
        <v>12.088555858310627</v>
      </c>
      <c r="J8" s="8">
        <f t="shared" si="2"/>
        <v>279.86</v>
      </c>
      <c r="K8" s="8">
        <f t="shared" si="3"/>
        <v>17.060000000000002</v>
      </c>
      <c r="L8" s="8">
        <f t="shared" si="11"/>
        <v>16.404454865181709</v>
      </c>
      <c r="M8" s="7">
        <f>Sheet1!H7</f>
        <v>9</v>
      </c>
      <c r="N8" s="7">
        <f>Sheet1!I7</f>
        <v>0.97</v>
      </c>
      <c r="O8" s="8">
        <f t="shared" si="12"/>
        <v>9.2783505154639183</v>
      </c>
      <c r="P8" s="7"/>
      <c r="Q8" s="8">
        <f t="shared" si="6"/>
        <v>288.86</v>
      </c>
      <c r="R8" s="8">
        <f t="shared" si="7"/>
        <v>18.03</v>
      </c>
      <c r="S8" s="8">
        <f t="shared" si="13"/>
        <v>16.021075984470325</v>
      </c>
    </row>
    <row r="9" spans="1:19" ht="12.75" customHeight="1" x14ac:dyDescent="0.25">
      <c r="A9" s="4"/>
      <c r="B9" s="4" t="str">
        <f>Sheet1!B8</f>
        <v>MTD</v>
      </c>
      <c r="C9" s="7">
        <f>Sheet1!C8</f>
        <v>215</v>
      </c>
      <c r="D9" s="7">
        <f>Sheet1!D8</f>
        <v>250.03</v>
      </c>
      <c r="E9" s="7">
        <f>Sheet1!E8</f>
        <v>10.7</v>
      </c>
      <c r="F9" s="8">
        <f t="shared" si="9"/>
        <v>23.367289719626172</v>
      </c>
      <c r="G9" s="7">
        <f>Sheet1!F8</f>
        <v>109.6</v>
      </c>
      <c r="H9" s="7">
        <f>Sheet1!G8</f>
        <v>14.83</v>
      </c>
      <c r="I9" s="8">
        <f t="shared" si="10"/>
        <v>7.3904248145650699</v>
      </c>
      <c r="J9" s="8">
        <f t="shared" si="2"/>
        <v>359.63</v>
      </c>
      <c r="K9" s="8">
        <f t="shared" si="3"/>
        <v>25.53</v>
      </c>
      <c r="L9" s="8">
        <f t="shared" si="11"/>
        <v>14.086564825695259</v>
      </c>
      <c r="M9" s="7">
        <f>Sheet1!H8</f>
        <v>27.92</v>
      </c>
      <c r="N9" s="7">
        <f>Sheet1!I8</f>
        <v>4.49</v>
      </c>
      <c r="O9" s="8">
        <f t="shared" si="12"/>
        <v>6.2182628062360799</v>
      </c>
      <c r="P9" s="7"/>
      <c r="Q9" s="8">
        <f t="shared" si="6"/>
        <v>387.55</v>
      </c>
      <c r="R9" s="8">
        <f t="shared" si="7"/>
        <v>30.020000000000003</v>
      </c>
      <c r="S9" s="8">
        <f t="shared" si="13"/>
        <v>12.909726848767487</v>
      </c>
    </row>
    <row r="10" spans="1:19" ht="12.75" customHeight="1" x14ac:dyDescent="0.25">
      <c r="A10" s="4"/>
      <c r="B10" s="4" t="str">
        <f>Sheet1!B9</f>
        <v>PHIL</v>
      </c>
      <c r="C10" s="7">
        <f>Sheet1!C9</f>
        <v>43</v>
      </c>
      <c r="D10" s="7">
        <f>Sheet1!D9</f>
        <v>289.2</v>
      </c>
      <c r="E10" s="7">
        <f>Sheet1!E9</f>
        <v>5.55</v>
      </c>
      <c r="F10" s="8">
        <f t="shared" si="9"/>
        <v>52.108108108108105</v>
      </c>
      <c r="G10" s="7">
        <f>Sheet1!F9</f>
        <v>247.47</v>
      </c>
      <c r="H10" s="7">
        <f>Sheet1!G9</f>
        <v>6.34</v>
      </c>
      <c r="I10" s="8">
        <f t="shared" si="10"/>
        <v>39.033123028391167</v>
      </c>
      <c r="J10" s="8">
        <f t="shared" si="2"/>
        <v>536.66999999999996</v>
      </c>
      <c r="K10" s="8">
        <f t="shared" si="3"/>
        <v>11.89</v>
      </c>
      <c r="L10" s="8">
        <f t="shared" ref="L10" si="14">J10/K10</f>
        <v>45.136248948696377</v>
      </c>
      <c r="M10" s="7">
        <f>Sheet1!H9</f>
        <v>13.08</v>
      </c>
      <c r="N10" s="7">
        <f>Sheet1!I9</f>
        <v>1.19</v>
      </c>
      <c r="O10" s="8">
        <f t="shared" si="12"/>
        <v>10.991596638655462</v>
      </c>
      <c r="P10" s="7"/>
      <c r="Q10" s="8">
        <f t="shared" si="6"/>
        <v>549.75</v>
      </c>
      <c r="R10" s="8">
        <f t="shared" si="7"/>
        <v>13.08</v>
      </c>
      <c r="S10" s="8">
        <f t="shared" ref="S10" si="15">Q10/R10</f>
        <v>42.029816513761467</v>
      </c>
    </row>
    <row r="11" spans="1:19" ht="12.75" customHeight="1" x14ac:dyDescent="0.25">
      <c r="A11" s="4"/>
      <c r="B11" s="4" t="str">
        <f>Sheet1!B10</f>
        <v>TVF</v>
      </c>
      <c r="C11" s="7">
        <f>Sheet1!C10</f>
        <v>103</v>
      </c>
      <c r="D11" s="7">
        <f>Sheet1!D10</f>
        <v>108.47</v>
      </c>
      <c r="E11" s="7">
        <f>Sheet1!E10</f>
        <v>4.66</v>
      </c>
      <c r="F11" s="8">
        <f t="shared" si="9"/>
        <v>23.276824034334762</v>
      </c>
      <c r="G11" s="7">
        <f>Sheet1!F10</f>
        <v>221.53</v>
      </c>
      <c r="H11" s="7">
        <f>Sheet1!G10</f>
        <v>10.039999999999999</v>
      </c>
      <c r="I11" s="8">
        <f t="shared" si="10"/>
        <v>22.064741035856574</v>
      </c>
      <c r="J11" s="8">
        <f t="shared" si="2"/>
        <v>330</v>
      </c>
      <c r="K11" s="8">
        <f t="shared" si="3"/>
        <v>14.7</v>
      </c>
      <c r="L11" s="8">
        <f t="shared" ref="L11:L18" si="16">J11/K11</f>
        <v>22.448979591836736</v>
      </c>
      <c r="M11" s="7">
        <f>Sheet1!H10</f>
        <v>41.08</v>
      </c>
      <c r="N11" s="7">
        <f>Sheet1!I10</f>
        <v>5.55</v>
      </c>
      <c r="O11" s="8">
        <f t="shared" si="12"/>
        <v>7.4018018018018017</v>
      </c>
      <c r="P11" s="7"/>
      <c r="Q11" s="8">
        <f t="shared" si="6"/>
        <v>371.08</v>
      </c>
      <c r="R11" s="8">
        <f t="shared" si="7"/>
        <v>20.25</v>
      </c>
      <c r="S11" s="8">
        <f t="shared" ref="S11:S18" si="17">Q11/R11</f>
        <v>18.324938271604939</v>
      </c>
    </row>
    <row r="12" spans="1:19" ht="12.75" customHeight="1" x14ac:dyDescent="0.25">
      <c r="A12" s="4"/>
      <c r="B12" s="4" t="s">
        <v>51</v>
      </c>
      <c r="C12" s="4">
        <f>SUM(C1:C10)</f>
        <v>851</v>
      </c>
      <c r="D12" s="4">
        <f>SUM(D3:D11)</f>
        <v>2690.39</v>
      </c>
      <c r="E12" s="4">
        <f>SUM(E3:E11)</f>
        <v>103.22999999999999</v>
      </c>
      <c r="F12" s="9">
        <f t="shared" ref="F12" si="18">IF(ISERROR(D12/E12),"",D12/E12)</f>
        <v>26.062094352416935</v>
      </c>
      <c r="G12" s="4">
        <f>SUM(G3:G11)</f>
        <v>1330.91</v>
      </c>
      <c r="H12" s="4">
        <f>SUM(H3:H11)</f>
        <v>71.890000000000015</v>
      </c>
      <c r="I12" s="9">
        <f t="shared" ref="I12" si="19">IF(ISERROR(G12/H12),"",G12/H12)</f>
        <v>18.513145082765334</v>
      </c>
      <c r="J12" s="4">
        <f t="shared" si="2"/>
        <v>4021.3</v>
      </c>
      <c r="K12" s="9">
        <f t="shared" si="3"/>
        <v>175.12</v>
      </c>
      <c r="L12" s="9">
        <f>J12/K12</f>
        <v>22.963111009593423</v>
      </c>
      <c r="M12" s="4">
        <f>SUM(M3:M11)</f>
        <v>153.26999999999998</v>
      </c>
      <c r="N12" s="4">
        <f>SUM(N3:N11)</f>
        <v>19.900000000000002</v>
      </c>
      <c r="O12" s="9">
        <f t="shared" ref="O12" si="20">IF(ISERROR(M12/N12),"",M12/N12)</f>
        <v>7.7020100502512543</v>
      </c>
      <c r="P12" s="4"/>
      <c r="Q12" s="9">
        <f t="shared" si="6"/>
        <v>4174.57</v>
      </c>
      <c r="R12" s="9">
        <f t="shared" si="7"/>
        <v>195.02</v>
      </c>
      <c r="S12" s="9">
        <f>Q12/R12</f>
        <v>21.405855809660544</v>
      </c>
    </row>
    <row r="13" spans="1:19" ht="5.0999999999999996" customHeight="1" x14ac:dyDescent="0.25">
      <c r="A13" s="4"/>
      <c r="B13" s="4"/>
      <c r="C13" s="7"/>
      <c r="D13" s="7"/>
      <c r="E13" s="7"/>
      <c r="F13" s="8"/>
      <c r="G13" s="7"/>
      <c r="H13" s="7"/>
      <c r="I13" s="8"/>
      <c r="J13" s="8"/>
      <c r="K13" s="8"/>
      <c r="L13" s="8"/>
      <c r="M13" s="7"/>
      <c r="N13" s="7"/>
      <c r="O13" s="8"/>
      <c r="P13" s="7"/>
      <c r="Q13" s="8"/>
      <c r="R13" s="8"/>
      <c r="S13" s="8"/>
    </row>
    <row r="14" spans="1:19" ht="12.75" customHeight="1" x14ac:dyDescent="0.25">
      <c r="A14" s="4" t="str">
        <f>Sheet1!A11</f>
        <v>BE</v>
      </c>
      <c r="B14" s="4" t="str">
        <f>Sheet1!B11</f>
        <v>ACCT</v>
      </c>
      <c r="C14" s="7">
        <f>Sheet1!C11</f>
        <v>56</v>
      </c>
      <c r="D14" s="7">
        <f>Sheet1!D11</f>
        <v>109.87</v>
      </c>
      <c r="E14" s="7">
        <f>Sheet1!E11</f>
        <v>2.7</v>
      </c>
      <c r="F14" s="8">
        <f t="shared" ref="F14" si="21">IF(ISERROR(D14/E14),"",D14/E14)</f>
        <v>40.69259259259259</v>
      </c>
      <c r="G14" s="7">
        <f>Sheet1!F11</f>
        <v>331.27</v>
      </c>
      <c r="H14" s="7">
        <f>Sheet1!G11</f>
        <v>12.84</v>
      </c>
      <c r="I14" s="8">
        <f t="shared" ref="I14" si="22">IF(ISERROR(G14/H14),"",G14/H14)</f>
        <v>25.799844236760123</v>
      </c>
      <c r="J14" s="8">
        <f t="shared" ref="J14:K21" si="23">D14+G14</f>
        <v>441.14</v>
      </c>
      <c r="K14" s="8">
        <f t="shared" si="23"/>
        <v>15.54</v>
      </c>
      <c r="L14" s="8">
        <f t="shared" ref="L14" si="24">J14/K14</f>
        <v>28.387387387387388</v>
      </c>
      <c r="M14" s="7">
        <f>Sheet1!H11</f>
        <v>27.33</v>
      </c>
      <c r="N14" s="7">
        <f>Sheet1!I11</f>
        <v>1.93</v>
      </c>
      <c r="O14" s="8">
        <f t="shared" ref="O14" si="25">IF(ISERROR(M14/N14),"",M14/N14)</f>
        <v>14.16062176165803</v>
      </c>
      <c r="P14" s="7"/>
      <c r="Q14" s="8">
        <f t="shared" ref="Q14:R21" si="26">J14+M14</f>
        <v>468.46999999999997</v>
      </c>
      <c r="R14" s="8">
        <f t="shared" si="26"/>
        <v>17.47</v>
      </c>
      <c r="S14" s="8">
        <f t="shared" ref="S14" si="27">Q14/R14</f>
        <v>26.815684029765311</v>
      </c>
    </row>
    <row r="15" spans="1:19" ht="12.75" customHeight="1" x14ac:dyDescent="0.25">
      <c r="A15" s="4"/>
      <c r="B15" s="4" t="str">
        <f>Sheet1!B12</f>
        <v>BE</v>
      </c>
      <c r="C15" s="7">
        <f>Sheet1!C12</f>
        <v>39</v>
      </c>
      <c r="D15" s="7">
        <f>Sheet1!D12</f>
        <v>58.13</v>
      </c>
      <c r="E15" s="7">
        <f>Sheet1!E12</f>
        <v>2.0699999999999998</v>
      </c>
      <c r="F15" s="8">
        <f t="shared" si="9"/>
        <v>28.082125603864739</v>
      </c>
      <c r="G15" s="7">
        <f>Sheet1!F12</f>
        <v>132.27000000000001</v>
      </c>
      <c r="H15" s="7">
        <f>Sheet1!G12</f>
        <v>4.49</v>
      </c>
      <c r="I15" s="8">
        <f t="shared" si="10"/>
        <v>29.458797327394212</v>
      </c>
      <c r="J15" s="8">
        <f t="shared" si="23"/>
        <v>190.4</v>
      </c>
      <c r="K15" s="8">
        <f t="shared" si="23"/>
        <v>6.5600000000000005</v>
      </c>
      <c r="L15" s="8">
        <f t="shared" si="16"/>
        <v>29.024390243902438</v>
      </c>
      <c r="M15" s="7">
        <f>Sheet1!H12</f>
        <v>24.1</v>
      </c>
      <c r="N15" s="7">
        <f>Sheet1!I12</f>
        <v>1.67</v>
      </c>
      <c r="O15" s="8">
        <f t="shared" si="12"/>
        <v>14.431137724550899</v>
      </c>
      <c r="P15" s="7"/>
      <c r="Q15" s="8">
        <f t="shared" si="26"/>
        <v>214.5</v>
      </c>
      <c r="R15" s="8">
        <f t="shared" si="26"/>
        <v>8.23</v>
      </c>
      <c r="S15" s="8">
        <f t="shared" si="17"/>
        <v>26.06318347509113</v>
      </c>
    </row>
    <row r="16" spans="1:19" ht="12.75" customHeight="1" x14ac:dyDescent="0.25">
      <c r="A16" s="4"/>
      <c r="B16" s="4" t="str">
        <f>Sheet1!B13</f>
        <v>CIS</v>
      </c>
      <c r="C16" s="7">
        <f>Sheet1!C13</f>
        <v>37</v>
      </c>
      <c r="D16" s="7">
        <f>Sheet1!D13</f>
        <v>77.47</v>
      </c>
      <c r="E16" s="7">
        <f>Sheet1!E13</f>
        <v>2.88</v>
      </c>
      <c r="F16" s="8">
        <f t="shared" si="9"/>
        <v>26.899305555555557</v>
      </c>
      <c r="G16" s="7">
        <f>Sheet1!F13</f>
        <v>187.87</v>
      </c>
      <c r="H16" s="7">
        <f>Sheet1!G13</f>
        <v>6.11</v>
      </c>
      <c r="I16" s="8">
        <f t="shared" si="10"/>
        <v>30.747954173486086</v>
      </c>
      <c r="J16" s="8">
        <f t="shared" si="23"/>
        <v>265.34000000000003</v>
      </c>
      <c r="K16" s="8">
        <f t="shared" si="23"/>
        <v>8.99</v>
      </c>
      <c r="L16" s="8">
        <f t="shared" si="16"/>
        <v>29.515016685205786</v>
      </c>
      <c r="M16" s="7">
        <f>Sheet1!H13</f>
        <v>23.33</v>
      </c>
      <c r="N16" s="7">
        <f>Sheet1!I13</f>
        <v>1.32</v>
      </c>
      <c r="O16" s="8">
        <f t="shared" si="12"/>
        <v>17.674242424242422</v>
      </c>
      <c r="P16" s="7"/>
      <c r="Q16" s="8">
        <f t="shared" si="26"/>
        <v>288.67</v>
      </c>
      <c r="R16" s="8">
        <f t="shared" si="26"/>
        <v>10.31</v>
      </c>
      <c r="S16" s="8">
        <f t="shared" si="17"/>
        <v>27.999030067895248</v>
      </c>
    </row>
    <row r="17" spans="1:19" ht="12.75" customHeight="1" x14ac:dyDescent="0.25">
      <c r="A17" s="4"/>
      <c r="B17" s="4" t="str">
        <f>Sheet1!B14</f>
        <v>ECON</v>
      </c>
      <c r="C17" s="7">
        <f>Sheet1!C14</f>
        <v>48</v>
      </c>
      <c r="D17" s="7">
        <f>Sheet1!D14</f>
        <v>173.73</v>
      </c>
      <c r="E17" s="7">
        <f>Sheet1!E14</f>
        <v>5.42</v>
      </c>
      <c r="F17" s="8">
        <f t="shared" si="9"/>
        <v>32.053505535055351</v>
      </c>
      <c r="G17" s="7">
        <f>Sheet1!F14</f>
        <v>204.6</v>
      </c>
      <c r="H17" s="7">
        <f>Sheet1!G14</f>
        <v>7.08</v>
      </c>
      <c r="I17" s="8">
        <f t="shared" si="10"/>
        <v>28.898305084745761</v>
      </c>
      <c r="J17" s="8">
        <f t="shared" si="23"/>
        <v>378.33</v>
      </c>
      <c r="K17" s="8">
        <f t="shared" si="23"/>
        <v>12.5</v>
      </c>
      <c r="L17" s="8">
        <f t="shared" si="16"/>
        <v>30.266399999999997</v>
      </c>
      <c r="M17" s="7">
        <f>Sheet1!H14</f>
        <v>9.5</v>
      </c>
      <c r="N17" s="7">
        <f>Sheet1!I14</f>
        <v>0.79</v>
      </c>
      <c r="O17" s="8">
        <f t="shared" si="12"/>
        <v>12.025316455696203</v>
      </c>
      <c r="P17" s="7"/>
      <c r="Q17" s="8">
        <f t="shared" si="26"/>
        <v>387.83</v>
      </c>
      <c r="R17" s="8">
        <f t="shared" si="26"/>
        <v>13.29</v>
      </c>
      <c r="S17" s="8">
        <f t="shared" si="17"/>
        <v>29.182091798344622</v>
      </c>
    </row>
    <row r="18" spans="1:19" ht="12.75" customHeight="1" x14ac:dyDescent="0.25">
      <c r="A18" s="4"/>
      <c r="B18" s="4" t="str">
        <f>Sheet1!B15</f>
        <v>FIN</v>
      </c>
      <c r="C18" s="7">
        <f>Sheet1!C15</f>
        <v>29</v>
      </c>
      <c r="D18" s="7">
        <f>Sheet1!D15</f>
        <v>64.2</v>
      </c>
      <c r="E18" s="7">
        <f>Sheet1!E15</f>
        <v>1.73</v>
      </c>
      <c r="F18" s="8">
        <f t="shared" si="9"/>
        <v>37.109826589595379</v>
      </c>
      <c r="G18" s="7">
        <f>Sheet1!F15</f>
        <v>171.33</v>
      </c>
      <c r="H18" s="7">
        <f>Sheet1!G15</f>
        <v>6.91</v>
      </c>
      <c r="I18" s="8">
        <f t="shared" si="10"/>
        <v>24.794500723589003</v>
      </c>
      <c r="J18" s="8">
        <f t="shared" si="23"/>
        <v>235.53000000000003</v>
      </c>
      <c r="K18" s="8">
        <f t="shared" si="23"/>
        <v>8.64</v>
      </c>
      <c r="L18" s="8">
        <f t="shared" si="16"/>
        <v>27.260416666666668</v>
      </c>
      <c r="M18" s="7">
        <f>Sheet1!H15</f>
        <v>5.67</v>
      </c>
      <c r="N18" s="7">
        <f>Sheet1!I15</f>
        <v>0.56000000000000005</v>
      </c>
      <c r="O18" s="8">
        <f t="shared" si="12"/>
        <v>10.124999999999998</v>
      </c>
      <c r="P18" s="7"/>
      <c r="Q18" s="8">
        <f t="shared" si="26"/>
        <v>241.20000000000002</v>
      </c>
      <c r="R18" s="8">
        <f t="shared" si="26"/>
        <v>9.2000000000000011</v>
      </c>
      <c r="S18" s="8">
        <f t="shared" si="17"/>
        <v>26.217391304347824</v>
      </c>
    </row>
    <row r="19" spans="1:19" ht="12.75" customHeight="1" x14ac:dyDescent="0.25">
      <c r="A19" s="4"/>
      <c r="B19" s="4" t="str">
        <f>Sheet1!B16</f>
        <v>MGMT</v>
      </c>
      <c r="C19" s="7">
        <f>Sheet1!C16</f>
        <v>52</v>
      </c>
      <c r="D19" s="7">
        <f>Sheet1!D16</f>
        <v>0</v>
      </c>
      <c r="E19" s="7">
        <f>Sheet1!E16</f>
        <v>0</v>
      </c>
      <c r="F19" s="8" t="str">
        <f t="shared" si="9"/>
        <v/>
      </c>
      <c r="G19" s="7">
        <f>Sheet1!F16</f>
        <v>444.53</v>
      </c>
      <c r="H19" s="7">
        <f>Sheet1!G16</f>
        <v>15.25</v>
      </c>
      <c r="I19" s="8">
        <f t="shared" si="10"/>
        <v>29.14950819672131</v>
      </c>
      <c r="J19" s="8">
        <f t="shared" si="23"/>
        <v>444.53</v>
      </c>
      <c r="K19" s="8">
        <f t="shared" si="23"/>
        <v>15.25</v>
      </c>
      <c r="L19" s="8">
        <f t="shared" ref="L19" si="28">J19/K19</f>
        <v>29.14950819672131</v>
      </c>
      <c r="M19" s="7">
        <f>Sheet1!H16</f>
        <v>43.33</v>
      </c>
      <c r="N19" s="7">
        <f>Sheet1!I16</f>
        <v>2.0699999999999998</v>
      </c>
      <c r="O19" s="8">
        <f t="shared" si="12"/>
        <v>20.932367149758456</v>
      </c>
      <c r="P19" s="7"/>
      <c r="Q19" s="8">
        <f t="shared" si="26"/>
        <v>487.85999999999996</v>
      </c>
      <c r="R19" s="8">
        <f t="shared" si="26"/>
        <v>17.32</v>
      </c>
      <c r="S19" s="8">
        <f t="shared" ref="S19" si="29">Q19/R19</f>
        <v>28.167436489607386</v>
      </c>
    </row>
    <row r="20" spans="1:19" ht="12.75" customHeight="1" x14ac:dyDescent="0.25">
      <c r="A20" s="4"/>
      <c r="B20" s="4" t="str">
        <f>Sheet1!B17</f>
        <v>MKT</v>
      </c>
      <c r="C20" s="7">
        <f>Sheet1!C17</f>
        <v>22</v>
      </c>
      <c r="D20" s="7">
        <f>Sheet1!D17</f>
        <v>0</v>
      </c>
      <c r="E20" s="7">
        <f>Sheet1!E17</f>
        <v>0</v>
      </c>
      <c r="F20" s="8" t="str">
        <f>IF(ISERROR(D20/E20),"",D20/E20)</f>
        <v/>
      </c>
      <c r="G20" s="7">
        <f>Sheet1!F17</f>
        <v>202.2</v>
      </c>
      <c r="H20" s="7">
        <f>Sheet1!G17</f>
        <v>6.32</v>
      </c>
      <c r="I20" s="8">
        <f>IF(ISERROR(G20/H20),"",G20/H20)</f>
        <v>31.993670886075947</v>
      </c>
      <c r="J20" s="8">
        <f t="shared" si="23"/>
        <v>202.2</v>
      </c>
      <c r="K20" s="8">
        <f t="shared" si="23"/>
        <v>6.32</v>
      </c>
      <c r="L20" s="8">
        <f t="shared" ref="L20" si="30">J20/K20</f>
        <v>31.993670886075947</v>
      </c>
      <c r="M20" s="7">
        <f>Sheet1!H17</f>
        <v>5.33</v>
      </c>
      <c r="N20" s="7">
        <f>Sheet1!I17</f>
        <v>0.77</v>
      </c>
      <c r="O20" s="8">
        <f>IF(ISERROR(M20/N20),"",M20/N20)</f>
        <v>6.9220779220779223</v>
      </c>
      <c r="P20" s="7"/>
      <c r="Q20" s="8">
        <f t="shared" si="26"/>
        <v>207.53</v>
      </c>
      <c r="R20" s="8">
        <f t="shared" si="26"/>
        <v>7.09</v>
      </c>
      <c r="S20" s="8">
        <f t="shared" ref="S20" si="31">Q20/R20</f>
        <v>29.270803949224259</v>
      </c>
    </row>
    <row r="21" spans="1:19" ht="12.75" customHeight="1" x14ac:dyDescent="0.25">
      <c r="A21" s="4"/>
      <c r="B21" s="4" t="s">
        <v>51</v>
      </c>
      <c r="C21" s="4">
        <f>SUM(C11:C19)</f>
        <v>1215</v>
      </c>
      <c r="D21" s="4">
        <f>SUM(D14:D20)</f>
        <v>483.4</v>
      </c>
      <c r="E21" s="4">
        <f>SUM(E14:E20)</f>
        <v>14.8</v>
      </c>
      <c r="F21" s="9">
        <f t="shared" si="9"/>
        <v>32.662162162162161</v>
      </c>
      <c r="G21" s="4">
        <f>SUM(G14:G20)</f>
        <v>1674.07</v>
      </c>
      <c r="H21" s="4">
        <f>SUM(H14:H20)</f>
        <v>58.999999999999993</v>
      </c>
      <c r="I21" s="9">
        <f t="shared" si="10"/>
        <v>28.374067796610174</v>
      </c>
      <c r="J21" s="4">
        <f t="shared" si="23"/>
        <v>2157.4699999999998</v>
      </c>
      <c r="K21" s="9">
        <f t="shared" si="23"/>
        <v>73.8</v>
      </c>
      <c r="L21" s="9">
        <f>J21/K21</f>
        <v>29.2340108401084</v>
      </c>
      <c r="M21" s="4">
        <f>SUM(M14:M20)</f>
        <v>138.59</v>
      </c>
      <c r="N21" s="4">
        <f>SUM(N14:N20)</f>
        <v>9.11</v>
      </c>
      <c r="O21" s="9">
        <f t="shared" si="12"/>
        <v>15.212952799121846</v>
      </c>
      <c r="P21" s="4"/>
      <c r="Q21" s="9">
        <f t="shared" si="26"/>
        <v>2296.06</v>
      </c>
      <c r="R21" s="9">
        <f t="shared" si="26"/>
        <v>82.91</v>
      </c>
      <c r="S21" s="9">
        <f>Q21/R21</f>
        <v>27.693402484621881</v>
      </c>
    </row>
    <row r="22" spans="1:19" ht="5.0999999999999996" customHeight="1" x14ac:dyDescent="0.25">
      <c r="A22" s="7"/>
      <c r="B22" s="7"/>
      <c r="C22" s="7"/>
      <c r="D22" s="7"/>
      <c r="E22" s="7"/>
      <c r="F22" s="7" t="str">
        <f t="shared" si="9"/>
        <v/>
      </c>
      <c r="G22" s="7"/>
      <c r="H22" s="7"/>
      <c r="I22" s="7" t="str">
        <f t="shared" si="10"/>
        <v/>
      </c>
      <c r="J22" s="7"/>
      <c r="K22" s="7"/>
      <c r="L22" s="7"/>
      <c r="M22" s="7"/>
      <c r="N22" s="7"/>
      <c r="O22" s="7" t="str">
        <f t="shared" si="12"/>
        <v/>
      </c>
      <c r="P22" s="7"/>
      <c r="Q22" s="7"/>
      <c r="R22" s="7"/>
      <c r="S22" s="7"/>
    </row>
    <row r="23" spans="1:19" ht="12.75" customHeight="1" x14ac:dyDescent="0.25">
      <c r="A23" s="4" t="str">
        <f>Sheet1!A18</f>
        <v>CCOE</v>
      </c>
      <c r="B23" s="4" t="str">
        <f>Sheet1!B18</f>
        <v>AASE</v>
      </c>
      <c r="C23" s="7">
        <f>Sheet1!C18</f>
        <v>83</v>
      </c>
      <c r="D23" s="7">
        <f>Sheet1!D18</f>
        <v>3.2</v>
      </c>
      <c r="E23" s="7">
        <f>Sheet1!E18</f>
        <v>0.27</v>
      </c>
      <c r="F23" s="8">
        <f t="shared" ref="F23:F60" si="32">IF(ISERROR(D23/E23),"",D23/E23)</f>
        <v>11.851851851851851</v>
      </c>
      <c r="G23" s="7">
        <f>Sheet1!F18</f>
        <v>121.77</v>
      </c>
      <c r="H23" s="7">
        <f>Sheet1!G18</f>
        <v>5.62</v>
      </c>
      <c r="I23" s="8">
        <f t="shared" si="10"/>
        <v>21.667259786476865</v>
      </c>
      <c r="J23" s="8">
        <f t="shared" ref="J23:K26" si="33">D23+G23</f>
        <v>124.97</v>
      </c>
      <c r="K23" s="8">
        <f t="shared" si="33"/>
        <v>5.8900000000000006</v>
      </c>
      <c r="L23" s="8">
        <f t="shared" ref="L23:L30" si="34">J23/K23</f>
        <v>21.217317487266552</v>
      </c>
      <c r="M23" s="7">
        <f>Sheet1!H18</f>
        <v>176.19</v>
      </c>
      <c r="N23" s="7">
        <f>Sheet1!I18</f>
        <v>12.67</v>
      </c>
      <c r="O23" s="8">
        <f t="shared" si="12"/>
        <v>13.906077348066297</v>
      </c>
      <c r="P23" s="7"/>
      <c r="Q23" s="8">
        <f t="shared" ref="Q23:R26" si="35">J23+M23</f>
        <v>301.15999999999997</v>
      </c>
      <c r="R23" s="8">
        <f t="shared" si="35"/>
        <v>18.560000000000002</v>
      </c>
      <c r="S23" s="8">
        <f t="shared" ref="S23:S30" si="36">Q23/R23</f>
        <v>16.22629310344827</v>
      </c>
    </row>
    <row r="24" spans="1:19" ht="12.75" customHeight="1" x14ac:dyDescent="0.25">
      <c r="A24" s="4"/>
      <c r="B24" s="4" t="str">
        <f>Sheet1!B19</f>
        <v>EDCI</v>
      </c>
      <c r="C24" s="7">
        <f>Sheet1!C19</f>
        <v>81</v>
      </c>
      <c r="D24" s="7">
        <f>Sheet1!D19</f>
        <v>0</v>
      </c>
      <c r="E24" s="7">
        <f>Sheet1!E19</f>
        <v>0</v>
      </c>
      <c r="F24" s="8" t="str">
        <f t="shared" si="32"/>
        <v/>
      </c>
      <c r="G24" s="7">
        <f>Sheet1!F19</f>
        <v>168.52</v>
      </c>
      <c r="H24" s="7">
        <f>Sheet1!G19</f>
        <v>11.02</v>
      </c>
      <c r="I24" s="8">
        <f t="shared" si="10"/>
        <v>15.29219600725953</v>
      </c>
      <c r="J24" s="8">
        <f t="shared" si="33"/>
        <v>168.52</v>
      </c>
      <c r="K24" s="8">
        <f t="shared" si="33"/>
        <v>11.02</v>
      </c>
      <c r="L24" s="8">
        <f t="shared" ref="L24" si="37">J24/K24</f>
        <v>15.29219600725953</v>
      </c>
      <c r="M24" s="7">
        <f>Sheet1!H19</f>
        <v>62.13</v>
      </c>
      <c r="N24" s="7">
        <f>Sheet1!I19</f>
        <v>5.28</v>
      </c>
      <c r="O24" s="8">
        <f t="shared" si="12"/>
        <v>11.767045454545455</v>
      </c>
      <c r="P24" s="7"/>
      <c r="Q24" s="8">
        <f t="shared" si="35"/>
        <v>230.65</v>
      </c>
      <c r="R24" s="8">
        <f t="shared" si="35"/>
        <v>16.3</v>
      </c>
      <c r="S24" s="8">
        <f t="shared" ref="S24" si="38">Q24/R24</f>
        <v>14.150306748466257</v>
      </c>
    </row>
    <row r="25" spans="1:19" ht="12.75" customHeight="1" x14ac:dyDescent="0.25">
      <c r="A25" s="4"/>
      <c r="B25" s="4" t="str">
        <f>Sheet1!B20</f>
        <v>EDSC</v>
      </c>
      <c r="C25" s="7">
        <f>Sheet1!C20</f>
        <v>179</v>
      </c>
      <c r="D25" s="7">
        <f>Sheet1!D20</f>
        <v>30.4</v>
      </c>
      <c r="E25" s="7">
        <f>Sheet1!E20</f>
        <v>0.4</v>
      </c>
      <c r="F25" s="8">
        <f t="shared" ref="F25" si="39">IF(ISERROR(D25/E25),"",D25/E25)</f>
        <v>75.999999999999986</v>
      </c>
      <c r="G25" s="7">
        <f>Sheet1!F20</f>
        <v>332.42</v>
      </c>
      <c r="H25" s="7">
        <f>Sheet1!G20</f>
        <v>12.48</v>
      </c>
      <c r="I25" s="8">
        <f t="shared" ref="I25" si="40">IF(ISERROR(G25/H25),"",G25/H25)</f>
        <v>26.636217948717949</v>
      </c>
      <c r="J25" s="8">
        <f t="shared" si="33"/>
        <v>362.82</v>
      </c>
      <c r="K25" s="8">
        <f t="shared" si="33"/>
        <v>12.88</v>
      </c>
      <c r="L25" s="8">
        <f t="shared" ref="L25" si="41">J25/K25</f>
        <v>28.169254658385093</v>
      </c>
      <c r="M25" s="7">
        <f>Sheet1!H20</f>
        <v>290.77999999999997</v>
      </c>
      <c r="N25" s="7">
        <f>Sheet1!I20</f>
        <v>20.14</v>
      </c>
      <c r="O25" s="8">
        <f t="shared" ref="O25" si="42">IF(ISERROR(M25/N25),"",M25/N25)</f>
        <v>14.437934458788479</v>
      </c>
      <c r="P25" s="7"/>
      <c r="Q25" s="8">
        <f t="shared" si="35"/>
        <v>653.59999999999991</v>
      </c>
      <c r="R25" s="8">
        <f t="shared" si="35"/>
        <v>33.020000000000003</v>
      </c>
      <c r="S25" s="8">
        <f t="shared" ref="S25" si="43">Q25/R25</f>
        <v>19.794064203513017</v>
      </c>
    </row>
    <row r="26" spans="1:19" ht="12.75" customHeight="1" x14ac:dyDescent="0.25">
      <c r="A26" s="4"/>
      <c r="B26" s="4" t="s">
        <v>51</v>
      </c>
      <c r="C26" s="4">
        <f>SUM(C20:C24)</f>
        <v>1401</v>
      </c>
      <c r="D26" s="4">
        <f>SUM(D23:D25)</f>
        <v>33.6</v>
      </c>
      <c r="E26" s="4">
        <f>SUM(E23:E25)</f>
        <v>0.67</v>
      </c>
      <c r="F26" s="8">
        <f t="shared" si="32"/>
        <v>50.149253731343286</v>
      </c>
      <c r="G26" s="4">
        <f>SUM(G23:G25)</f>
        <v>622.71</v>
      </c>
      <c r="H26" s="4">
        <f>SUM(H23:H25)</f>
        <v>29.12</v>
      </c>
      <c r="I26" s="9">
        <f t="shared" si="10"/>
        <v>21.384271978021978</v>
      </c>
      <c r="J26" s="9">
        <f t="shared" si="33"/>
        <v>656.31000000000006</v>
      </c>
      <c r="K26" s="9">
        <f t="shared" si="33"/>
        <v>29.790000000000003</v>
      </c>
      <c r="L26" s="9">
        <f>J26/K26</f>
        <v>22.031218529707957</v>
      </c>
      <c r="M26" s="4">
        <f>SUM(M23:M25)</f>
        <v>529.09999999999991</v>
      </c>
      <c r="N26" s="4">
        <f>SUM(N23:N25)</f>
        <v>38.090000000000003</v>
      </c>
      <c r="O26" s="9">
        <f t="shared" si="12"/>
        <v>13.89078498293515</v>
      </c>
      <c r="P26" s="4"/>
      <c r="Q26" s="9">
        <f t="shared" si="35"/>
        <v>1185.4099999999999</v>
      </c>
      <c r="R26" s="9">
        <f t="shared" si="35"/>
        <v>67.88000000000001</v>
      </c>
      <c r="S26" s="9">
        <f>Q26/R26</f>
        <v>17.463317619328222</v>
      </c>
    </row>
    <row r="27" spans="1:19" ht="5.0999999999999996" customHeight="1" x14ac:dyDescent="0.25">
      <c r="A27" s="7"/>
      <c r="B27" s="7"/>
      <c r="C27" s="7"/>
      <c r="D27" s="7"/>
      <c r="E27" s="7"/>
      <c r="F27" s="7" t="str">
        <f t="shared" si="32"/>
        <v/>
      </c>
      <c r="G27" s="7"/>
      <c r="H27" s="7"/>
      <c r="I27" s="7" t="str">
        <f t="shared" si="10"/>
        <v/>
      </c>
      <c r="J27" s="7"/>
      <c r="K27" s="7"/>
      <c r="L27" s="7"/>
      <c r="M27" s="7"/>
      <c r="N27" s="7"/>
      <c r="O27" s="7" t="str">
        <f t="shared" si="12"/>
        <v/>
      </c>
      <c r="P27" s="7"/>
      <c r="Q27" s="7"/>
      <c r="R27" s="7"/>
      <c r="S27" s="7"/>
    </row>
    <row r="28" spans="1:19" ht="12.75" customHeight="1" x14ac:dyDescent="0.25">
      <c r="A28" s="4" t="str">
        <f>Sheet1!A21</f>
        <v>ECST</v>
      </c>
      <c r="B28" s="4" t="str">
        <f>Sheet1!B21</f>
        <v>CE</v>
      </c>
      <c r="C28" s="7">
        <f>Sheet1!C21</f>
        <v>46</v>
      </c>
      <c r="D28" s="7">
        <f>Sheet1!D21</f>
        <v>43.82</v>
      </c>
      <c r="E28" s="7">
        <f>Sheet1!E21</f>
        <v>2.16</v>
      </c>
      <c r="F28" s="8">
        <f t="shared" si="32"/>
        <v>20.287037037037035</v>
      </c>
      <c r="G28" s="7">
        <f>Sheet1!F21</f>
        <v>114.08</v>
      </c>
      <c r="H28" s="7">
        <f>Sheet1!G21</f>
        <v>4.7300000000000004</v>
      </c>
      <c r="I28" s="8">
        <f t="shared" si="10"/>
        <v>24.1183932346723</v>
      </c>
      <c r="J28" s="8">
        <f t="shared" ref="J28:K34" si="44">D28+G28</f>
        <v>157.9</v>
      </c>
      <c r="K28" s="8">
        <f t="shared" si="44"/>
        <v>6.8900000000000006</v>
      </c>
      <c r="L28" s="8">
        <f>J28/K28</f>
        <v>22.917271407837443</v>
      </c>
      <c r="M28" s="7">
        <f>Sheet1!H21</f>
        <v>26.18</v>
      </c>
      <c r="N28" s="7">
        <f>Sheet1!I21</f>
        <v>1.25</v>
      </c>
      <c r="O28" s="8">
        <f t="shared" si="12"/>
        <v>20.943999999999999</v>
      </c>
      <c r="P28" s="7"/>
      <c r="Q28" s="8">
        <f t="shared" ref="Q28:R34" si="45">J28+M28</f>
        <v>184.08</v>
      </c>
      <c r="R28" s="8">
        <f t="shared" si="45"/>
        <v>8.14</v>
      </c>
      <c r="S28" s="8">
        <f>Q28/R28</f>
        <v>22.614250614250615</v>
      </c>
    </row>
    <row r="29" spans="1:19" ht="12.75" customHeight="1" x14ac:dyDescent="0.25">
      <c r="A29" s="4"/>
      <c r="B29" s="4" t="str">
        <f>Sheet1!B22</f>
        <v>CS</v>
      </c>
      <c r="C29" s="7">
        <f>Sheet1!C22</f>
        <v>53</v>
      </c>
      <c r="D29" s="7">
        <f>Sheet1!D22</f>
        <v>122.18</v>
      </c>
      <c r="E29" s="7">
        <f>Sheet1!E22</f>
        <v>5.0599999999999996</v>
      </c>
      <c r="F29" s="8">
        <f t="shared" si="32"/>
        <v>24.146245059288542</v>
      </c>
      <c r="G29" s="7">
        <f>Sheet1!F22</f>
        <v>70.12</v>
      </c>
      <c r="H29" s="7">
        <f>Sheet1!G22</f>
        <v>2.98</v>
      </c>
      <c r="I29" s="8">
        <f t="shared" si="10"/>
        <v>23.530201342281881</v>
      </c>
      <c r="J29" s="8">
        <f t="shared" si="44"/>
        <v>192.3</v>
      </c>
      <c r="K29" s="8">
        <f t="shared" si="44"/>
        <v>8.0399999999999991</v>
      </c>
      <c r="L29" s="8">
        <f t="shared" si="34"/>
        <v>23.917910447761198</v>
      </c>
      <c r="M29" s="7">
        <f>Sheet1!H22</f>
        <v>27.35</v>
      </c>
      <c r="N29" s="7">
        <f>Sheet1!I22</f>
        <v>1.7</v>
      </c>
      <c r="O29" s="8">
        <f t="shared" si="12"/>
        <v>16.088235294117649</v>
      </c>
      <c r="P29" s="7"/>
      <c r="Q29" s="8">
        <f t="shared" si="45"/>
        <v>219.65</v>
      </c>
      <c r="R29" s="8">
        <f t="shared" si="45"/>
        <v>9.7399999999999984</v>
      </c>
      <c r="S29" s="8">
        <f t="shared" si="36"/>
        <v>22.551334702258732</v>
      </c>
    </row>
    <row r="30" spans="1:19" ht="12.75" customHeight="1" x14ac:dyDescent="0.25">
      <c r="A30" s="4"/>
      <c r="B30" s="4" t="str">
        <f>Sheet1!B23</f>
        <v>ECST</v>
      </c>
      <c r="C30" s="7">
        <f>Sheet1!C23</f>
        <v>36</v>
      </c>
      <c r="D30" s="7">
        <f>Sheet1!D23</f>
        <v>66.400000000000006</v>
      </c>
      <c r="E30" s="7">
        <f>Sheet1!E23</f>
        <v>2.48</v>
      </c>
      <c r="F30" s="8">
        <f t="shared" si="32"/>
        <v>26.7741935483871</v>
      </c>
      <c r="G30" s="7">
        <f>Sheet1!F23</f>
        <v>30.63</v>
      </c>
      <c r="H30" s="7">
        <f>Sheet1!G23</f>
        <v>0.9</v>
      </c>
      <c r="I30" s="8">
        <f t="shared" si="10"/>
        <v>34.033333333333331</v>
      </c>
      <c r="J30" s="8">
        <f t="shared" si="44"/>
        <v>97.03</v>
      </c>
      <c r="K30" s="8">
        <f t="shared" si="44"/>
        <v>3.38</v>
      </c>
      <c r="L30" s="8">
        <f t="shared" si="34"/>
        <v>28.707100591715978</v>
      </c>
      <c r="M30" s="7">
        <f>Sheet1!H23</f>
        <v>0</v>
      </c>
      <c r="N30" s="7">
        <f>Sheet1!I23</f>
        <v>0</v>
      </c>
      <c r="O30" s="8" t="str">
        <f t="shared" si="12"/>
        <v/>
      </c>
      <c r="P30" s="7"/>
      <c r="Q30" s="8">
        <f t="shared" si="45"/>
        <v>97.03</v>
      </c>
      <c r="R30" s="8">
        <f t="shared" si="45"/>
        <v>3.38</v>
      </c>
      <c r="S30" s="8">
        <f t="shared" si="36"/>
        <v>28.707100591715978</v>
      </c>
    </row>
    <row r="31" spans="1:19" ht="12.75" customHeight="1" x14ac:dyDescent="0.25">
      <c r="A31" s="4"/>
      <c r="B31" s="4" t="str">
        <f>Sheet1!B24</f>
        <v>EE</v>
      </c>
      <c r="C31" s="7">
        <f>Sheet1!C24</f>
        <v>48</v>
      </c>
      <c r="D31" s="7">
        <f>Sheet1!D24</f>
        <v>41.42</v>
      </c>
      <c r="E31" s="7">
        <f>Sheet1!E24</f>
        <v>1.91</v>
      </c>
      <c r="F31" s="8">
        <f t="shared" si="32"/>
        <v>21.68586387434555</v>
      </c>
      <c r="G31" s="7">
        <f>Sheet1!F24</f>
        <v>133.87</v>
      </c>
      <c r="H31" s="7">
        <f>Sheet1!G24</f>
        <v>6.09</v>
      </c>
      <c r="I31" s="8">
        <f t="shared" si="10"/>
        <v>21.981937602627259</v>
      </c>
      <c r="J31" s="8">
        <f t="shared" si="44"/>
        <v>175.29000000000002</v>
      </c>
      <c r="K31" s="8">
        <f t="shared" si="44"/>
        <v>8</v>
      </c>
      <c r="L31" s="8">
        <f t="shared" ref="L31" si="46">J31/K31</f>
        <v>21.911250000000003</v>
      </c>
      <c r="M31" s="7">
        <f>Sheet1!H24</f>
        <v>41.77</v>
      </c>
      <c r="N31" s="7">
        <f>Sheet1!I24</f>
        <v>1.75</v>
      </c>
      <c r="O31" s="8">
        <f t="shared" si="12"/>
        <v>23.868571428571432</v>
      </c>
      <c r="P31" s="7"/>
      <c r="Q31" s="8">
        <f t="shared" si="45"/>
        <v>217.06000000000003</v>
      </c>
      <c r="R31" s="8">
        <f t="shared" si="45"/>
        <v>9.75</v>
      </c>
      <c r="S31" s="8">
        <f t="shared" ref="S31" si="47">Q31/R31</f>
        <v>22.262564102564106</v>
      </c>
    </row>
    <row r="32" spans="1:19" ht="12.75" customHeight="1" x14ac:dyDescent="0.25">
      <c r="A32" s="4"/>
      <c r="B32" s="4" t="str">
        <f>Sheet1!B25</f>
        <v>ME</v>
      </c>
      <c r="C32" s="7">
        <f>Sheet1!C25</f>
        <v>50</v>
      </c>
      <c r="D32" s="7">
        <f>Sheet1!D25</f>
        <v>49.63</v>
      </c>
      <c r="E32" s="7">
        <f>Sheet1!E25</f>
        <v>2.15</v>
      </c>
      <c r="F32" s="8">
        <f t="shared" si="32"/>
        <v>23.083720930232559</v>
      </c>
      <c r="G32" s="7">
        <f>Sheet1!F25</f>
        <v>133.88</v>
      </c>
      <c r="H32" s="7">
        <f>Sheet1!G25</f>
        <v>6.37</v>
      </c>
      <c r="I32" s="8">
        <f t="shared" si="10"/>
        <v>21.017268445839875</v>
      </c>
      <c r="J32" s="8">
        <f t="shared" si="44"/>
        <v>183.51</v>
      </c>
      <c r="K32" s="8">
        <f t="shared" si="44"/>
        <v>8.52</v>
      </c>
      <c r="L32" s="8">
        <f t="shared" ref="L32" si="48">J32/K32</f>
        <v>21.538732394366196</v>
      </c>
      <c r="M32" s="7">
        <f>Sheet1!H25</f>
        <v>16.850000000000001</v>
      </c>
      <c r="N32" s="7">
        <f>Sheet1!I25</f>
        <v>1.38</v>
      </c>
      <c r="O32" s="8">
        <f t="shared" si="12"/>
        <v>12.210144927536234</v>
      </c>
      <c r="P32" s="7"/>
      <c r="Q32" s="8">
        <f t="shared" si="45"/>
        <v>200.35999999999999</v>
      </c>
      <c r="R32" s="8">
        <f t="shared" si="45"/>
        <v>9.8999999999999986</v>
      </c>
      <c r="S32" s="8">
        <f t="shared" ref="S32" si="49">Q32/R32</f>
        <v>20.238383838383839</v>
      </c>
    </row>
    <row r="33" spans="1:19" ht="12.75" customHeight="1" x14ac:dyDescent="0.25">
      <c r="A33" s="4"/>
      <c r="B33" s="4" t="str">
        <f>Sheet1!B26</f>
        <v>TECH</v>
      </c>
      <c r="C33" s="7">
        <f>Sheet1!C26</f>
        <v>53</v>
      </c>
      <c r="D33" s="7">
        <f>Sheet1!D26</f>
        <v>102.27</v>
      </c>
      <c r="E33" s="7">
        <f>Sheet1!E26</f>
        <v>4.04</v>
      </c>
      <c r="F33" s="8">
        <f>IF(ISERROR(D33/E33),"",D33/E33)</f>
        <v>25.314356435643564</v>
      </c>
      <c r="G33" s="7">
        <f>Sheet1!F26</f>
        <v>110.32</v>
      </c>
      <c r="H33" s="7">
        <f>Sheet1!G26</f>
        <v>5.24</v>
      </c>
      <c r="I33" s="8">
        <f>IF(ISERROR(G33/H33),"",G33/H33)</f>
        <v>21.053435114503813</v>
      </c>
      <c r="J33" s="8">
        <f t="shared" si="44"/>
        <v>212.58999999999997</v>
      </c>
      <c r="K33" s="8">
        <f t="shared" si="44"/>
        <v>9.2800000000000011</v>
      </c>
      <c r="L33" s="8">
        <f>J33/K33</f>
        <v>22.908405172413786</v>
      </c>
      <c r="M33" s="7">
        <f>Sheet1!H26</f>
        <v>1.92</v>
      </c>
      <c r="N33" s="7">
        <f>Sheet1!I26</f>
        <v>0.22</v>
      </c>
      <c r="O33" s="8">
        <f>IF(ISERROR(M33/N33),"",M33/N33)</f>
        <v>8.7272727272727266</v>
      </c>
      <c r="P33" s="7"/>
      <c r="Q33" s="8">
        <f t="shared" si="45"/>
        <v>214.50999999999996</v>
      </c>
      <c r="R33" s="8">
        <f t="shared" si="45"/>
        <v>9.5000000000000018</v>
      </c>
      <c r="S33" s="8">
        <f>Q33/R33</f>
        <v>22.579999999999991</v>
      </c>
    </row>
    <row r="34" spans="1:19" ht="12.75" customHeight="1" x14ac:dyDescent="0.25">
      <c r="A34" s="4"/>
      <c r="B34" s="4" t="s">
        <v>51</v>
      </c>
      <c r="C34" s="4">
        <f>SUM(C28:C32)</f>
        <v>233</v>
      </c>
      <c r="D34" s="4">
        <f>SUM(D28:D33)</f>
        <v>425.71999999999997</v>
      </c>
      <c r="E34" s="4">
        <f>SUM(E28:E33)</f>
        <v>17.8</v>
      </c>
      <c r="F34" s="9">
        <f t="shared" si="32"/>
        <v>23.916853932584267</v>
      </c>
      <c r="G34" s="4">
        <f>SUM(G28:G33)</f>
        <v>592.9</v>
      </c>
      <c r="H34" s="4">
        <f>SUM(H28:H33)</f>
        <v>26.310000000000002</v>
      </c>
      <c r="I34" s="9">
        <f t="shared" si="10"/>
        <v>22.535157734701631</v>
      </c>
      <c r="J34" s="9">
        <f t="shared" si="44"/>
        <v>1018.6199999999999</v>
      </c>
      <c r="K34" s="9">
        <f t="shared" si="44"/>
        <v>44.11</v>
      </c>
      <c r="L34" s="9">
        <f>J34/K34</f>
        <v>23.092722738608025</v>
      </c>
      <c r="M34" s="4">
        <f>SUM(M28:M33)</f>
        <v>114.07000000000001</v>
      </c>
      <c r="N34" s="4">
        <f>SUM(N28:N33)</f>
        <v>6.3</v>
      </c>
      <c r="O34" s="9">
        <f t="shared" si="12"/>
        <v>18.106349206349208</v>
      </c>
      <c r="P34" s="4"/>
      <c r="Q34" s="9">
        <f t="shared" si="45"/>
        <v>1132.6899999999998</v>
      </c>
      <c r="R34" s="9">
        <f t="shared" si="45"/>
        <v>50.41</v>
      </c>
      <c r="S34" s="9">
        <f>Q34/R34</f>
        <v>22.469549692521323</v>
      </c>
    </row>
    <row r="35" spans="1:19" ht="5.0999999999999996" customHeight="1" x14ac:dyDescent="0.25">
      <c r="A35" s="7"/>
      <c r="B35" s="7"/>
      <c r="C35" s="7"/>
      <c r="D35" s="7"/>
      <c r="E35" s="7"/>
      <c r="F35" s="7" t="str">
        <f t="shared" si="32"/>
        <v/>
      </c>
      <c r="G35" s="7"/>
      <c r="H35" s="7"/>
      <c r="I35" s="7" t="str">
        <f t="shared" si="10"/>
        <v/>
      </c>
      <c r="J35" s="7"/>
      <c r="K35" s="7"/>
      <c r="L35" s="7"/>
      <c r="M35" s="7"/>
      <c r="N35" s="7"/>
      <c r="O35" s="7" t="str">
        <f t="shared" si="12"/>
        <v/>
      </c>
      <c r="P35" s="7"/>
      <c r="Q35" s="7"/>
      <c r="R35" s="7"/>
      <c r="S35" s="7"/>
    </row>
    <row r="36" spans="1:19" ht="12.75" customHeight="1" x14ac:dyDescent="0.25">
      <c r="A36" s="4" t="str">
        <f>Sheet1!A27</f>
        <v>HHS</v>
      </c>
      <c r="B36" s="4" t="str">
        <f>Sheet1!B27</f>
        <v>CFS</v>
      </c>
      <c r="C36" s="7">
        <f>Sheet1!C27</f>
        <v>48</v>
      </c>
      <c r="D36" s="7">
        <f>Sheet1!D27</f>
        <v>165.13</v>
      </c>
      <c r="E36" s="7">
        <f>Sheet1!E27</f>
        <v>4.41</v>
      </c>
      <c r="F36" s="8">
        <f t="shared" si="32"/>
        <v>37.444444444444443</v>
      </c>
      <c r="G36" s="7">
        <f>Sheet1!F27</f>
        <v>237.33</v>
      </c>
      <c r="H36" s="7">
        <f>Sheet1!G27</f>
        <v>6.14</v>
      </c>
      <c r="I36" s="8">
        <f t="shared" si="10"/>
        <v>38.653094462540722</v>
      </c>
      <c r="J36" s="8">
        <f t="shared" ref="J36:J45" si="50">D36+G36</f>
        <v>402.46000000000004</v>
      </c>
      <c r="K36" s="8">
        <f t="shared" ref="K36:K45" si="51">E36+H36</f>
        <v>10.55</v>
      </c>
      <c r="L36" s="8">
        <f t="shared" ref="L36:L58" si="52">J36/K36</f>
        <v>38.147867298578198</v>
      </c>
      <c r="M36" s="7">
        <f>Sheet1!H27</f>
        <v>11.43</v>
      </c>
      <c r="N36" s="7">
        <f>Sheet1!I27</f>
        <v>0.89</v>
      </c>
      <c r="O36" s="8">
        <f t="shared" si="12"/>
        <v>12.842696629213483</v>
      </c>
      <c r="P36" s="7"/>
      <c r="Q36" s="8">
        <f t="shared" ref="Q36:Q45" si="53">J36+M36</f>
        <v>413.89000000000004</v>
      </c>
      <c r="R36" s="8">
        <f t="shared" ref="R36:R45" si="54">K36+N36</f>
        <v>11.440000000000001</v>
      </c>
      <c r="S36" s="8">
        <f t="shared" ref="S36:S58" si="55">Q36/R36</f>
        <v>36.179195804195807</v>
      </c>
    </row>
    <row r="37" spans="1:19" ht="12.75" customHeight="1" x14ac:dyDescent="0.25">
      <c r="A37" s="4"/>
      <c r="B37" s="4" t="str">
        <f>Sheet1!B28</f>
        <v>COMD</v>
      </c>
      <c r="C37" s="7">
        <f>Sheet1!C28</f>
        <v>46</v>
      </c>
      <c r="D37" s="7">
        <f>Sheet1!D28</f>
        <v>91.8</v>
      </c>
      <c r="E37" s="7">
        <f>Sheet1!E28</f>
        <v>3.03</v>
      </c>
      <c r="F37" s="8">
        <f t="shared" si="32"/>
        <v>30.297029702970299</v>
      </c>
      <c r="G37" s="7">
        <f>Sheet1!F28</f>
        <v>152.58000000000001</v>
      </c>
      <c r="H37" s="7">
        <f>Sheet1!G28</f>
        <v>5.4</v>
      </c>
      <c r="I37" s="8">
        <f t="shared" si="10"/>
        <v>28.255555555555556</v>
      </c>
      <c r="J37" s="8">
        <f t="shared" si="50"/>
        <v>244.38</v>
      </c>
      <c r="K37" s="8">
        <f t="shared" si="51"/>
        <v>8.43</v>
      </c>
      <c r="L37" s="8">
        <f t="shared" si="52"/>
        <v>28.989323843416372</v>
      </c>
      <c r="M37" s="7">
        <f>Sheet1!H28</f>
        <v>35.130000000000003</v>
      </c>
      <c r="N37" s="7">
        <f>Sheet1!I28</f>
        <v>6.57</v>
      </c>
      <c r="O37" s="8">
        <f t="shared" si="12"/>
        <v>5.3470319634703198</v>
      </c>
      <c r="P37" s="7"/>
      <c r="Q37" s="8">
        <f t="shared" si="53"/>
        <v>279.51</v>
      </c>
      <c r="R37" s="8">
        <f t="shared" si="54"/>
        <v>15</v>
      </c>
      <c r="S37" s="8">
        <f t="shared" si="55"/>
        <v>18.634</v>
      </c>
    </row>
    <row r="38" spans="1:19" ht="12.75" customHeight="1" x14ac:dyDescent="0.25">
      <c r="A38" s="4"/>
      <c r="B38" s="4" t="str">
        <f>Sheet1!B29</f>
        <v>CRIM</v>
      </c>
      <c r="C38" s="7">
        <f>Sheet1!C29</f>
        <v>45</v>
      </c>
      <c r="D38" s="7">
        <f>Sheet1!D29</f>
        <v>112.53</v>
      </c>
      <c r="E38" s="7">
        <f>Sheet1!E29</f>
        <v>2.54</v>
      </c>
      <c r="F38" s="8">
        <f t="shared" si="32"/>
        <v>44.303149606299215</v>
      </c>
      <c r="G38" s="7">
        <f>Sheet1!F29</f>
        <v>214.8</v>
      </c>
      <c r="H38" s="7">
        <f>Sheet1!G29</f>
        <v>6.71</v>
      </c>
      <c r="I38" s="8">
        <f t="shared" si="10"/>
        <v>32.011922503725785</v>
      </c>
      <c r="J38" s="8">
        <f t="shared" si="50"/>
        <v>327.33000000000004</v>
      </c>
      <c r="K38" s="8">
        <f t="shared" si="51"/>
        <v>9.25</v>
      </c>
      <c r="L38" s="8">
        <f t="shared" si="52"/>
        <v>35.387027027027031</v>
      </c>
      <c r="M38" s="7">
        <f>Sheet1!H29</f>
        <v>12.67</v>
      </c>
      <c r="N38" s="7">
        <f>Sheet1!I29</f>
        <v>1.1200000000000001</v>
      </c>
      <c r="O38" s="8">
        <f t="shared" si="12"/>
        <v>11.312499999999998</v>
      </c>
      <c r="P38" s="7"/>
      <c r="Q38" s="8">
        <f t="shared" si="53"/>
        <v>340.00000000000006</v>
      </c>
      <c r="R38" s="8">
        <f t="shared" si="54"/>
        <v>10.370000000000001</v>
      </c>
      <c r="S38" s="8">
        <f t="shared" si="55"/>
        <v>32.786885245901644</v>
      </c>
    </row>
    <row r="39" spans="1:19" ht="12.75" customHeight="1" x14ac:dyDescent="0.25">
      <c r="A39" s="4"/>
      <c r="B39" s="4" t="str">
        <f>Sheet1!B30</f>
        <v>HHS</v>
      </c>
      <c r="C39" s="7">
        <f>Sheet1!C30</f>
        <v>41</v>
      </c>
      <c r="D39" s="7">
        <f>Sheet1!D30</f>
        <v>138.93</v>
      </c>
      <c r="E39" s="7">
        <f>Sheet1!E30</f>
        <v>5.01</v>
      </c>
      <c r="F39" s="8">
        <f t="shared" si="32"/>
        <v>27.730538922155691</v>
      </c>
      <c r="G39" s="7">
        <f>Sheet1!F30</f>
        <v>83.8</v>
      </c>
      <c r="H39" s="7">
        <f>Sheet1!G30</f>
        <v>4.2699999999999996</v>
      </c>
      <c r="I39" s="8">
        <f t="shared" si="10"/>
        <v>19.625292740046838</v>
      </c>
      <c r="J39" s="8">
        <f t="shared" si="50"/>
        <v>222.73000000000002</v>
      </c>
      <c r="K39" s="8">
        <f t="shared" si="51"/>
        <v>9.2799999999999994</v>
      </c>
      <c r="L39" s="8">
        <f t="shared" si="52"/>
        <v>24.0010775862069</v>
      </c>
      <c r="M39" s="7">
        <f>Sheet1!H30</f>
        <v>0</v>
      </c>
      <c r="N39" s="7">
        <f>Sheet1!I30</f>
        <v>0</v>
      </c>
      <c r="O39" s="8" t="str">
        <f t="shared" si="12"/>
        <v/>
      </c>
      <c r="P39" s="7"/>
      <c r="Q39" s="8">
        <f t="shared" si="53"/>
        <v>222.73000000000002</v>
      </c>
      <c r="R39" s="8">
        <f t="shared" si="54"/>
        <v>9.2799999999999994</v>
      </c>
      <c r="S39" s="8">
        <f t="shared" si="55"/>
        <v>24.0010775862069</v>
      </c>
    </row>
    <row r="40" spans="1:19" ht="12.75" customHeight="1" x14ac:dyDescent="0.25">
      <c r="A40" s="4"/>
      <c r="B40" s="4" t="str">
        <f>Sheet1!B31</f>
        <v>K-KI</v>
      </c>
      <c r="C40" s="7">
        <f>Sheet1!C31</f>
        <v>141</v>
      </c>
      <c r="D40" s="7">
        <f>Sheet1!D31</f>
        <v>169.62</v>
      </c>
      <c r="E40" s="7">
        <f>Sheet1!E31</f>
        <v>20</v>
      </c>
      <c r="F40" s="8">
        <f t="shared" si="32"/>
        <v>8.4809999999999999</v>
      </c>
      <c r="G40" s="7">
        <f>Sheet1!F31</f>
        <v>209.1</v>
      </c>
      <c r="H40" s="7">
        <f>Sheet1!G31</f>
        <v>16.809999999999999</v>
      </c>
      <c r="I40" s="8">
        <f t="shared" si="10"/>
        <v>12.439024390243903</v>
      </c>
      <c r="J40" s="8">
        <f t="shared" si="50"/>
        <v>378.72</v>
      </c>
      <c r="K40" s="8">
        <f t="shared" si="51"/>
        <v>36.81</v>
      </c>
      <c r="L40" s="8">
        <f t="shared" si="52"/>
        <v>10.288508557457213</v>
      </c>
      <c r="M40" s="7">
        <f>Sheet1!H31</f>
        <v>7.57</v>
      </c>
      <c r="N40" s="7">
        <f>Sheet1!I31</f>
        <v>1.68</v>
      </c>
      <c r="O40" s="8">
        <f t="shared" si="12"/>
        <v>4.5059523809523814</v>
      </c>
      <c r="P40" s="7"/>
      <c r="Q40" s="8">
        <f t="shared" si="53"/>
        <v>386.29</v>
      </c>
      <c r="R40" s="8">
        <f t="shared" si="54"/>
        <v>38.49</v>
      </c>
      <c r="S40" s="8">
        <f t="shared" si="55"/>
        <v>10.03611327617563</v>
      </c>
    </row>
    <row r="41" spans="1:19" ht="12.75" customHeight="1" x14ac:dyDescent="0.25">
      <c r="A41" s="4"/>
      <c r="B41" s="4" t="str">
        <f>Sheet1!B32</f>
        <v>NTS</v>
      </c>
      <c r="C41" s="7">
        <f>Sheet1!C32</f>
        <v>52</v>
      </c>
      <c r="D41" s="7">
        <f>Sheet1!D32</f>
        <v>25.53</v>
      </c>
      <c r="E41" s="7">
        <f>Sheet1!E32</f>
        <v>2.2000000000000002</v>
      </c>
      <c r="F41" s="8">
        <f t="shared" si="32"/>
        <v>11.604545454545454</v>
      </c>
      <c r="G41" s="7">
        <f>Sheet1!F32</f>
        <v>200.02</v>
      </c>
      <c r="H41" s="7">
        <f>Sheet1!G32</f>
        <v>6.06</v>
      </c>
      <c r="I41" s="8">
        <f t="shared" si="10"/>
        <v>33.006600660066013</v>
      </c>
      <c r="J41" s="8">
        <f t="shared" si="50"/>
        <v>225.55</v>
      </c>
      <c r="K41" s="8">
        <f t="shared" si="51"/>
        <v>8.26</v>
      </c>
      <c r="L41" s="8">
        <f t="shared" si="52"/>
        <v>27.30629539951574</v>
      </c>
      <c r="M41" s="7">
        <f>Sheet1!H32</f>
        <v>19.079999999999998</v>
      </c>
      <c r="N41" s="7">
        <f>Sheet1!I32</f>
        <v>1.21</v>
      </c>
      <c r="O41" s="8">
        <f t="shared" si="12"/>
        <v>15.768595041322314</v>
      </c>
      <c r="P41" s="7"/>
      <c r="Q41" s="8">
        <f t="shared" si="53"/>
        <v>244.63</v>
      </c>
      <c r="R41" s="8">
        <f t="shared" si="54"/>
        <v>9.4699999999999989</v>
      </c>
      <c r="S41" s="8">
        <f t="shared" si="55"/>
        <v>25.832101372756075</v>
      </c>
    </row>
    <row r="42" spans="1:19" ht="12.75" customHeight="1" x14ac:dyDescent="0.25">
      <c r="A42" s="4"/>
      <c r="B42" s="4" t="str">
        <f>Sheet1!B33</f>
        <v>NURS</v>
      </c>
      <c r="C42" s="7">
        <f>Sheet1!C33</f>
        <v>101</v>
      </c>
      <c r="D42" s="7">
        <f>Sheet1!D33</f>
        <v>71</v>
      </c>
      <c r="E42" s="7">
        <f>Sheet1!E33</f>
        <v>10.23</v>
      </c>
      <c r="F42" s="8">
        <f t="shared" si="32"/>
        <v>6.9403714565004888</v>
      </c>
      <c r="G42" s="7">
        <f>Sheet1!F33</f>
        <v>152</v>
      </c>
      <c r="H42" s="7">
        <f>Sheet1!G33</f>
        <v>15.01</v>
      </c>
      <c r="I42" s="8">
        <f t="shared" si="10"/>
        <v>10.126582278481013</v>
      </c>
      <c r="J42" s="8">
        <f t="shared" si="50"/>
        <v>223</v>
      </c>
      <c r="K42" s="8">
        <f t="shared" si="51"/>
        <v>25.240000000000002</v>
      </c>
      <c r="L42" s="8">
        <f>J42/K42</f>
        <v>8.8351822503961959</v>
      </c>
      <c r="M42" s="7">
        <f>Sheet1!H33</f>
        <v>113.1</v>
      </c>
      <c r="N42" s="7">
        <f>Sheet1!I33</f>
        <v>15.56</v>
      </c>
      <c r="O42" s="8">
        <f t="shared" si="12"/>
        <v>7.2686375321336758</v>
      </c>
      <c r="P42" s="7"/>
      <c r="Q42" s="8">
        <f t="shared" si="53"/>
        <v>336.1</v>
      </c>
      <c r="R42" s="8">
        <f t="shared" si="54"/>
        <v>40.800000000000004</v>
      </c>
      <c r="S42" s="8">
        <f>Q42/R42</f>
        <v>8.2377450980392162</v>
      </c>
    </row>
    <row r="43" spans="1:19" ht="12.75" customHeight="1" x14ac:dyDescent="0.25">
      <c r="A43" s="4"/>
      <c r="B43" s="4" t="str">
        <f>Sheet1!B34</f>
        <v>PH</v>
      </c>
      <c r="C43" s="7">
        <f>Sheet1!C34</f>
        <v>21</v>
      </c>
      <c r="D43" s="7">
        <f>Sheet1!D34</f>
        <v>31.6</v>
      </c>
      <c r="E43" s="7">
        <f>Sheet1!E34</f>
        <v>3</v>
      </c>
      <c r="F43" s="8">
        <f t="shared" si="32"/>
        <v>10.533333333333333</v>
      </c>
      <c r="G43" s="7">
        <f>Sheet1!F34</f>
        <v>180.45</v>
      </c>
      <c r="H43" s="7">
        <f>Sheet1!G34</f>
        <v>8.41</v>
      </c>
      <c r="I43" s="8">
        <f t="shared" si="10"/>
        <v>21.456599286563613</v>
      </c>
      <c r="J43" s="8">
        <f t="shared" si="50"/>
        <v>212.04999999999998</v>
      </c>
      <c r="K43" s="8">
        <f t="shared" si="51"/>
        <v>11.41</v>
      </c>
      <c r="L43" s="8">
        <f>J43/K43</f>
        <v>18.584574934268183</v>
      </c>
      <c r="M43" s="7">
        <f>Sheet1!H34</f>
        <v>0</v>
      </c>
      <c r="N43" s="7">
        <f>Sheet1!I34</f>
        <v>0</v>
      </c>
      <c r="O43" s="8" t="str">
        <f t="shared" si="12"/>
        <v/>
      </c>
      <c r="P43" s="7"/>
      <c r="Q43" s="8">
        <f t="shared" si="53"/>
        <v>212.04999999999998</v>
      </c>
      <c r="R43" s="8">
        <f t="shared" si="54"/>
        <v>11.41</v>
      </c>
      <c r="S43" s="8">
        <f>Q43/R43</f>
        <v>18.584574934268183</v>
      </c>
    </row>
    <row r="44" spans="1:19" ht="12.75" customHeight="1" x14ac:dyDescent="0.25">
      <c r="A44" s="4"/>
      <c r="B44" s="4" t="str">
        <f>Sheet1!B35</f>
        <v>SW</v>
      </c>
      <c r="C44" s="7">
        <f>Sheet1!C35</f>
        <v>104</v>
      </c>
      <c r="D44" s="7">
        <f>Sheet1!D35</f>
        <v>0</v>
      </c>
      <c r="E44" s="7">
        <f>Sheet1!E35</f>
        <v>0</v>
      </c>
      <c r="F44" s="8" t="str">
        <f>IF(ISERROR(D44/E44),"",D44/E44)</f>
        <v/>
      </c>
      <c r="G44" s="7">
        <f>Sheet1!F35</f>
        <v>293</v>
      </c>
      <c r="H44" s="7">
        <f>Sheet1!G35</f>
        <v>27.26</v>
      </c>
      <c r="I44" s="8">
        <f>IF(ISERROR(G44/H44),"",G44/H44)</f>
        <v>10.748349229640498</v>
      </c>
      <c r="J44" s="8">
        <f t="shared" si="50"/>
        <v>293</v>
      </c>
      <c r="K44" s="8">
        <f t="shared" si="51"/>
        <v>27.26</v>
      </c>
      <c r="L44" s="8">
        <f>J44/K44</f>
        <v>10.748349229640498</v>
      </c>
      <c r="M44" s="7">
        <f>Sheet1!H35</f>
        <v>268.35000000000002</v>
      </c>
      <c r="N44" s="7">
        <f>Sheet1!I35</f>
        <v>28.53</v>
      </c>
      <c r="O44" s="8">
        <f>IF(ISERROR(M44/N44),"",M44/N44)</f>
        <v>9.405888538380653</v>
      </c>
      <c r="P44" s="7"/>
      <c r="Q44" s="8">
        <f t="shared" si="53"/>
        <v>561.35</v>
      </c>
      <c r="R44" s="8">
        <f t="shared" si="54"/>
        <v>55.790000000000006</v>
      </c>
      <c r="S44" s="8">
        <f>Q44/R44</f>
        <v>10.061839039254346</v>
      </c>
    </row>
    <row r="45" spans="1:19" ht="12.75" customHeight="1" x14ac:dyDescent="0.25">
      <c r="A45" s="4"/>
      <c r="B45" s="4" t="s">
        <v>51</v>
      </c>
      <c r="C45" s="4">
        <f>SUM(C33:C43)</f>
        <v>781</v>
      </c>
      <c r="D45" s="4">
        <f>SUM(D36:D44)</f>
        <v>806.14</v>
      </c>
      <c r="E45" s="4">
        <f>SUM(E36:E44)</f>
        <v>50.42</v>
      </c>
      <c r="F45" s="9">
        <f t="shared" si="32"/>
        <v>15.988496628322094</v>
      </c>
      <c r="G45" s="4">
        <f>SUM(G36:G44)</f>
        <v>1723.0800000000002</v>
      </c>
      <c r="H45" s="4">
        <f>SUM(H36:H44)</f>
        <v>96.070000000000007</v>
      </c>
      <c r="I45" s="9">
        <f t="shared" si="10"/>
        <v>17.935671905901948</v>
      </c>
      <c r="J45" s="9">
        <f t="shared" si="50"/>
        <v>2529.2200000000003</v>
      </c>
      <c r="K45" s="9">
        <f t="shared" si="51"/>
        <v>146.49</v>
      </c>
      <c r="L45" s="9">
        <f>J45/K45</f>
        <v>17.265478872277971</v>
      </c>
      <c r="M45" s="4">
        <f>SUM(M36:M44)</f>
        <v>467.33000000000004</v>
      </c>
      <c r="N45" s="4">
        <f>SUM(N36:N44)</f>
        <v>55.56</v>
      </c>
      <c r="O45" s="9">
        <f t="shared" si="12"/>
        <v>8.4112670986321092</v>
      </c>
      <c r="P45" s="4"/>
      <c r="Q45" s="9">
        <f t="shared" si="53"/>
        <v>2996.55</v>
      </c>
      <c r="R45" s="9">
        <f t="shared" si="54"/>
        <v>202.05</v>
      </c>
      <c r="S45" s="9">
        <f>Q45/R45</f>
        <v>14.830734966592427</v>
      </c>
    </row>
    <row r="46" spans="1:19" ht="5.0999999999999996" customHeight="1" x14ac:dyDescent="0.25">
      <c r="A46" s="4"/>
      <c r="B46" s="4"/>
      <c r="C46" s="7"/>
      <c r="D46" s="7"/>
      <c r="E46" s="7"/>
      <c r="F46" s="8" t="str">
        <f t="shared" si="32"/>
        <v/>
      </c>
      <c r="G46" s="7"/>
      <c r="H46" s="7"/>
      <c r="I46" s="8" t="str">
        <f t="shared" si="10"/>
        <v/>
      </c>
      <c r="J46" s="8"/>
      <c r="K46" s="8"/>
      <c r="L46" s="8"/>
      <c r="M46" s="7"/>
      <c r="N46" s="7"/>
      <c r="O46" s="8" t="str">
        <f t="shared" si="12"/>
        <v/>
      </c>
      <c r="P46" s="7"/>
      <c r="Q46" s="8"/>
      <c r="R46" s="8"/>
      <c r="S46" s="8"/>
    </row>
    <row r="47" spans="1:19" ht="12.75" customHeight="1" x14ac:dyDescent="0.25">
      <c r="A47" s="4" t="str">
        <f>Sheet1!A36</f>
        <v>NSS</v>
      </c>
      <c r="B47" s="4" t="str">
        <f>Sheet1!B36</f>
        <v>ANTH</v>
      </c>
      <c r="C47" s="7">
        <f>Sheet1!C36</f>
        <v>63</v>
      </c>
      <c r="D47" s="7">
        <f>Sheet1!D36</f>
        <v>78</v>
      </c>
      <c r="E47" s="7">
        <f>Sheet1!E36</f>
        <v>2.16</v>
      </c>
      <c r="F47" s="8">
        <f t="shared" si="32"/>
        <v>36.111111111111107</v>
      </c>
      <c r="G47" s="7">
        <f>Sheet1!F36</f>
        <v>322.07</v>
      </c>
      <c r="H47" s="7">
        <f>Sheet1!G36</f>
        <v>6.29</v>
      </c>
      <c r="I47" s="8">
        <f t="shared" si="10"/>
        <v>51.203497615262322</v>
      </c>
      <c r="J47" s="8">
        <f t="shared" ref="J47:J63" si="56">D47+G47</f>
        <v>400.07</v>
      </c>
      <c r="K47" s="8">
        <f t="shared" ref="K47:K63" si="57">E47+H47</f>
        <v>8.4499999999999993</v>
      </c>
      <c r="L47" s="8">
        <f t="shared" si="52"/>
        <v>47.34556213017752</v>
      </c>
      <c r="M47" s="7">
        <f>Sheet1!H36</f>
        <v>20.07</v>
      </c>
      <c r="N47" s="7">
        <f>Sheet1!I36</f>
        <v>1.58</v>
      </c>
      <c r="O47" s="8">
        <f t="shared" si="12"/>
        <v>12.70253164556962</v>
      </c>
      <c r="P47" s="7"/>
      <c r="Q47" s="8">
        <f t="shared" ref="Q47:Q63" si="58">J47+M47</f>
        <v>420.14</v>
      </c>
      <c r="R47" s="8">
        <f t="shared" ref="R47:R63" si="59">K47+N47</f>
        <v>10.029999999999999</v>
      </c>
      <c r="S47" s="8">
        <f t="shared" si="55"/>
        <v>41.888334995014958</v>
      </c>
    </row>
    <row r="48" spans="1:19" ht="12.75" customHeight="1" x14ac:dyDescent="0.25">
      <c r="A48" s="4"/>
      <c r="B48" s="4" t="str">
        <f>Sheet1!B37</f>
        <v>BIOL</v>
      </c>
      <c r="C48" s="7">
        <f>Sheet1!C37</f>
        <v>182</v>
      </c>
      <c r="D48" s="7">
        <f>Sheet1!D37</f>
        <v>291.12</v>
      </c>
      <c r="E48" s="7">
        <f>Sheet1!E37</f>
        <v>8.67</v>
      </c>
      <c r="F48" s="8">
        <f t="shared" si="32"/>
        <v>33.577854671280278</v>
      </c>
      <c r="G48" s="7">
        <f>Sheet1!F37</f>
        <v>213.92</v>
      </c>
      <c r="H48" s="7">
        <f>Sheet1!G37</f>
        <v>10.3</v>
      </c>
      <c r="I48" s="8">
        <f t="shared" si="10"/>
        <v>20.768932038834947</v>
      </c>
      <c r="J48" s="8">
        <f t="shared" si="56"/>
        <v>505.03999999999996</v>
      </c>
      <c r="K48" s="8">
        <f t="shared" si="57"/>
        <v>18.97</v>
      </c>
      <c r="L48" s="8">
        <f t="shared" si="52"/>
        <v>26.623089088033737</v>
      </c>
      <c r="M48" s="7">
        <f>Sheet1!H37</f>
        <v>17.25</v>
      </c>
      <c r="N48" s="7">
        <f>Sheet1!I37</f>
        <v>3.25</v>
      </c>
      <c r="O48" s="8">
        <f t="shared" si="12"/>
        <v>5.3076923076923075</v>
      </c>
      <c r="P48" s="7"/>
      <c r="Q48" s="8">
        <f t="shared" si="58"/>
        <v>522.29</v>
      </c>
      <c r="R48" s="8">
        <f t="shared" si="59"/>
        <v>22.22</v>
      </c>
      <c r="S48" s="8">
        <f t="shared" si="55"/>
        <v>23.505400540054005</v>
      </c>
    </row>
    <row r="49" spans="1:19" ht="12.75" customHeight="1" x14ac:dyDescent="0.25">
      <c r="A49" s="4"/>
      <c r="B49" s="4" t="str">
        <f>Sheet1!B38</f>
        <v>CHEM</v>
      </c>
      <c r="C49" s="7">
        <f>Sheet1!C38</f>
        <v>68</v>
      </c>
      <c r="D49" s="7">
        <f>Sheet1!D38</f>
        <v>142.47</v>
      </c>
      <c r="E49" s="7">
        <f>Sheet1!E38</f>
        <v>7.08</v>
      </c>
      <c r="F49" s="8">
        <f t="shared" si="32"/>
        <v>20.122881355932204</v>
      </c>
      <c r="G49" s="7">
        <f>Sheet1!F38</f>
        <v>80.13</v>
      </c>
      <c r="H49" s="7">
        <f>Sheet1!G38</f>
        <v>5.14</v>
      </c>
      <c r="I49" s="8">
        <f t="shared" si="10"/>
        <v>15.589494163424124</v>
      </c>
      <c r="J49" s="8">
        <f t="shared" si="56"/>
        <v>222.6</v>
      </c>
      <c r="K49" s="8">
        <f t="shared" si="57"/>
        <v>12.219999999999999</v>
      </c>
      <c r="L49" s="8">
        <f t="shared" si="52"/>
        <v>18.216039279869069</v>
      </c>
      <c r="M49" s="7">
        <f>Sheet1!H38</f>
        <v>17.48</v>
      </c>
      <c r="N49" s="7">
        <f>Sheet1!I38</f>
        <v>1.21</v>
      </c>
      <c r="O49" s="8">
        <f t="shared" si="12"/>
        <v>14.446280991735538</v>
      </c>
      <c r="P49" s="7"/>
      <c r="Q49" s="8">
        <f t="shared" si="58"/>
        <v>240.07999999999998</v>
      </c>
      <c r="R49" s="8">
        <f t="shared" si="59"/>
        <v>13.43</v>
      </c>
      <c r="S49" s="8">
        <f t="shared" si="55"/>
        <v>17.87639612807148</v>
      </c>
    </row>
    <row r="50" spans="1:19" ht="12.75" customHeight="1" x14ac:dyDescent="0.25">
      <c r="A50" s="4"/>
      <c r="B50" s="4" t="str">
        <f>Sheet1!B39</f>
        <v>CHS</v>
      </c>
      <c r="C50" s="7">
        <f>Sheet1!C39</f>
        <v>44</v>
      </c>
      <c r="D50" s="7">
        <f>Sheet1!D39</f>
        <v>112</v>
      </c>
      <c r="E50" s="7">
        <f>Sheet1!E39</f>
        <v>2.81</v>
      </c>
      <c r="F50" s="8">
        <f t="shared" si="32"/>
        <v>39.857651245551601</v>
      </c>
      <c r="G50" s="7">
        <f>Sheet1!F39</f>
        <v>122.27</v>
      </c>
      <c r="H50" s="7">
        <f>Sheet1!G39</f>
        <v>3.7</v>
      </c>
      <c r="I50" s="8">
        <f t="shared" si="10"/>
        <v>33.045945945945945</v>
      </c>
      <c r="J50" s="8">
        <f t="shared" si="56"/>
        <v>234.26999999999998</v>
      </c>
      <c r="K50" s="8">
        <f t="shared" si="57"/>
        <v>6.51</v>
      </c>
      <c r="L50" s="8">
        <f t="shared" si="52"/>
        <v>35.986175115207374</v>
      </c>
      <c r="M50" s="7">
        <f>Sheet1!H39</f>
        <v>5.17</v>
      </c>
      <c r="N50" s="7">
        <f>Sheet1!I39</f>
        <v>0.71</v>
      </c>
      <c r="O50" s="8">
        <f t="shared" si="12"/>
        <v>7.2816901408450709</v>
      </c>
      <c r="P50" s="7"/>
      <c r="Q50" s="8">
        <f t="shared" si="58"/>
        <v>239.43999999999997</v>
      </c>
      <c r="R50" s="8">
        <f t="shared" si="59"/>
        <v>7.22</v>
      </c>
      <c r="S50" s="8">
        <f t="shared" si="55"/>
        <v>33.16343490304709</v>
      </c>
    </row>
    <row r="51" spans="1:19" ht="12.75" customHeight="1" x14ac:dyDescent="0.25">
      <c r="A51" s="4"/>
      <c r="B51" s="4" t="str">
        <f>Sheet1!B40</f>
        <v>GEOG</v>
      </c>
      <c r="C51" s="7">
        <f>Sheet1!C40</f>
        <v>28</v>
      </c>
      <c r="D51" s="7">
        <f>Sheet1!D40</f>
        <v>131.6</v>
      </c>
      <c r="E51" s="7">
        <f>Sheet1!E40</f>
        <v>3.84</v>
      </c>
      <c r="F51" s="8">
        <f t="shared" si="32"/>
        <v>34.270833333333336</v>
      </c>
      <c r="G51" s="7">
        <f>Sheet1!F40</f>
        <v>43.27</v>
      </c>
      <c r="H51" s="7">
        <f>Sheet1!G40</f>
        <v>1.48</v>
      </c>
      <c r="I51" s="8">
        <f t="shared" si="10"/>
        <v>29.236486486486488</v>
      </c>
      <c r="J51" s="8">
        <f t="shared" si="56"/>
        <v>174.87</v>
      </c>
      <c r="K51" s="8">
        <f t="shared" si="57"/>
        <v>5.32</v>
      </c>
      <c r="L51" s="8">
        <f t="shared" si="52"/>
        <v>32.870300751879697</v>
      </c>
      <c r="M51" s="7">
        <f>Sheet1!H40</f>
        <v>7.17</v>
      </c>
      <c r="N51" s="7">
        <f>Sheet1!I40</f>
        <v>0.51</v>
      </c>
      <c r="O51" s="8">
        <f t="shared" si="12"/>
        <v>14.058823529411764</v>
      </c>
      <c r="P51" s="7"/>
      <c r="Q51" s="8">
        <f t="shared" si="58"/>
        <v>182.04</v>
      </c>
      <c r="R51" s="8">
        <f t="shared" si="59"/>
        <v>5.83</v>
      </c>
      <c r="S51" s="8">
        <f t="shared" si="55"/>
        <v>31.224699828473412</v>
      </c>
    </row>
    <row r="52" spans="1:19" ht="12.75" customHeight="1" x14ac:dyDescent="0.25">
      <c r="A52" s="4"/>
      <c r="B52" s="4" t="str">
        <f>Sheet1!B41</f>
        <v>GEOL</v>
      </c>
      <c r="C52" s="7">
        <f>Sheet1!C41</f>
        <v>45</v>
      </c>
      <c r="D52" s="7">
        <f>Sheet1!D41</f>
        <v>213.07</v>
      </c>
      <c r="E52" s="7">
        <f>Sheet1!E41</f>
        <v>5.61</v>
      </c>
      <c r="F52" s="8">
        <f t="shared" si="32"/>
        <v>37.980392156862742</v>
      </c>
      <c r="G52" s="7">
        <f>Sheet1!F41</f>
        <v>29.17</v>
      </c>
      <c r="H52" s="7">
        <f>Sheet1!G41</f>
        <v>2.08</v>
      </c>
      <c r="I52" s="8">
        <f t="shared" si="10"/>
        <v>14.024038461538462</v>
      </c>
      <c r="J52" s="8">
        <f t="shared" si="56"/>
        <v>242.24</v>
      </c>
      <c r="K52" s="8">
        <f t="shared" si="57"/>
        <v>7.69</v>
      </c>
      <c r="L52" s="8">
        <f t="shared" si="52"/>
        <v>31.500650195058515</v>
      </c>
      <c r="M52" s="7">
        <f>Sheet1!H41</f>
        <v>7.38</v>
      </c>
      <c r="N52" s="7">
        <f>Sheet1!I41</f>
        <v>0.7</v>
      </c>
      <c r="O52" s="8">
        <f t="shared" si="12"/>
        <v>10.542857142857143</v>
      </c>
      <c r="P52" s="7"/>
      <c r="Q52" s="8">
        <f t="shared" si="58"/>
        <v>249.62</v>
      </c>
      <c r="R52" s="8">
        <f t="shared" si="59"/>
        <v>8.39</v>
      </c>
      <c r="S52" s="8">
        <f t="shared" si="55"/>
        <v>29.752085816448151</v>
      </c>
    </row>
    <row r="53" spans="1:19" ht="12.75" customHeight="1" x14ac:dyDescent="0.25">
      <c r="A53" s="4"/>
      <c r="B53" s="4" t="str">
        <f>Sheet1!B42</f>
        <v>HIST</v>
      </c>
      <c r="C53" s="7">
        <f>Sheet1!C42</f>
        <v>65</v>
      </c>
      <c r="D53" s="7">
        <f>Sheet1!D42</f>
        <v>329.67</v>
      </c>
      <c r="E53" s="7">
        <f>Sheet1!E42</f>
        <v>6.57</v>
      </c>
      <c r="F53" s="8">
        <f t="shared" si="32"/>
        <v>50.178082191780824</v>
      </c>
      <c r="G53" s="7">
        <f>Sheet1!F42</f>
        <v>259.87</v>
      </c>
      <c r="H53" s="7">
        <f>Sheet1!G42</f>
        <v>9.3000000000000007</v>
      </c>
      <c r="I53" s="8">
        <f t="shared" si="10"/>
        <v>27.943010752688171</v>
      </c>
      <c r="J53" s="8">
        <f t="shared" si="56"/>
        <v>589.54</v>
      </c>
      <c r="K53" s="8">
        <f t="shared" si="57"/>
        <v>15.870000000000001</v>
      </c>
      <c r="L53" s="8">
        <f t="shared" si="52"/>
        <v>37.148078134845619</v>
      </c>
      <c r="M53" s="7">
        <f>Sheet1!H42</f>
        <v>19.38</v>
      </c>
      <c r="N53" s="7">
        <f>Sheet1!I42</f>
        <v>2.25</v>
      </c>
      <c r="O53" s="8">
        <f t="shared" si="12"/>
        <v>8.6133333333333333</v>
      </c>
      <c r="P53" s="7"/>
      <c r="Q53" s="8">
        <f t="shared" si="58"/>
        <v>608.91999999999996</v>
      </c>
      <c r="R53" s="8">
        <f t="shared" si="59"/>
        <v>18.12</v>
      </c>
      <c r="S53" s="8">
        <f t="shared" si="55"/>
        <v>33.604856512141275</v>
      </c>
    </row>
    <row r="54" spans="1:19" ht="12.75" customHeight="1" x14ac:dyDescent="0.25">
      <c r="A54" s="4"/>
      <c r="B54" s="4" t="str">
        <f>Sheet1!B43</f>
        <v>LAS</v>
      </c>
      <c r="C54" s="7">
        <f>Sheet1!C43</f>
        <v>19</v>
      </c>
      <c r="D54" s="7">
        <f>Sheet1!D43</f>
        <v>10.73</v>
      </c>
      <c r="E54" s="7">
        <f>Sheet1!E43</f>
        <v>0.27</v>
      </c>
      <c r="F54" s="8">
        <f t="shared" si="32"/>
        <v>39.74074074074074</v>
      </c>
      <c r="G54" s="7">
        <f>Sheet1!F43</f>
        <v>54.2</v>
      </c>
      <c r="H54" s="7">
        <f>Sheet1!G43</f>
        <v>1.74</v>
      </c>
      <c r="I54" s="8">
        <f t="shared" si="10"/>
        <v>31.149425287356323</v>
      </c>
      <c r="J54" s="8">
        <f t="shared" si="56"/>
        <v>64.930000000000007</v>
      </c>
      <c r="K54" s="8">
        <f t="shared" si="57"/>
        <v>2.0099999999999998</v>
      </c>
      <c r="L54" s="8">
        <f t="shared" si="52"/>
        <v>32.303482587064686</v>
      </c>
      <c r="M54" s="7">
        <f>Sheet1!H43</f>
        <v>0.57999999999999996</v>
      </c>
      <c r="N54" s="7">
        <f>Sheet1!I43</f>
        <v>0.38</v>
      </c>
      <c r="O54" s="8">
        <f t="shared" si="12"/>
        <v>1.5263157894736841</v>
      </c>
      <c r="P54" s="7"/>
      <c r="Q54" s="8">
        <f t="shared" si="58"/>
        <v>65.510000000000005</v>
      </c>
      <c r="R54" s="8">
        <f t="shared" si="59"/>
        <v>2.3899999999999997</v>
      </c>
      <c r="S54" s="8">
        <f t="shared" si="55"/>
        <v>27.41004184100419</v>
      </c>
    </row>
    <row r="55" spans="1:19" ht="12.75" customHeight="1" x14ac:dyDescent="0.25">
      <c r="A55" s="4"/>
      <c r="B55" s="4" t="str">
        <f>Sheet1!B44</f>
        <v>MATH</v>
      </c>
      <c r="C55" s="7">
        <f>Sheet1!C44</f>
        <v>204</v>
      </c>
      <c r="D55" s="7">
        <f>Sheet1!D44</f>
        <v>1218.08</v>
      </c>
      <c r="E55" s="7">
        <f>Sheet1!E44</f>
        <v>42.84</v>
      </c>
      <c r="F55" s="8">
        <f t="shared" si="32"/>
        <v>28.433239962651722</v>
      </c>
      <c r="G55" s="7">
        <f>Sheet1!F44</f>
        <v>72.430000000000007</v>
      </c>
      <c r="H55" s="7">
        <f>Sheet1!G44</f>
        <v>4.3</v>
      </c>
      <c r="I55" s="8">
        <f t="shared" si="10"/>
        <v>16.844186046511631</v>
      </c>
      <c r="J55" s="8">
        <f t="shared" si="56"/>
        <v>1290.51</v>
      </c>
      <c r="K55" s="8">
        <f t="shared" si="57"/>
        <v>47.14</v>
      </c>
      <c r="L55" s="8">
        <f t="shared" si="52"/>
        <v>27.376113703860838</v>
      </c>
      <c r="M55" s="7">
        <f>Sheet1!H44</f>
        <v>22.08</v>
      </c>
      <c r="N55" s="7">
        <f>Sheet1!I44</f>
        <v>1.94</v>
      </c>
      <c r="O55" s="8">
        <f t="shared" si="12"/>
        <v>11.381443298969071</v>
      </c>
      <c r="P55" s="7"/>
      <c r="Q55" s="8">
        <f t="shared" si="58"/>
        <v>1312.59</v>
      </c>
      <c r="R55" s="8">
        <f t="shared" si="59"/>
        <v>49.08</v>
      </c>
      <c r="S55" s="8">
        <f t="shared" si="55"/>
        <v>26.743887530562347</v>
      </c>
    </row>
    <row r="56" spans="1:19" ht="12.75" customHeight="1" x14ac:dyDescent="0.25">
      <c r="A56" s="4"/>
      <c r="B56" s="4" t="str">
        <f>Sheet1!B45</f>
        <v>NATS</v>
      </c>
      <c r="C56" s="7">
        <f>Sheet1!C45</f>
        <v>4</v>
      </c>
      <c r="D56" s="7">
        <f>Sheet1!D45</f>
        <v>6.8</v>
      </c>
      <c r="E56" s="7">
        <f>Sheet1!E45</f>
        <v>0.44</v>
      </c>
      <c r="F56" s="8">
        <f t="shared" si="32"/>
        <v>15.454545454545453</v>
      </c>
      <c r="G56" s="7">
        <f>Sheet1!F45</f>
        <v>0</v>
      </c>
      <c r="H56" s="7">
        <f>Sheet1!G45</f>
        <v>0</v>
      </c>
      <c r="I56" s="8" t="str">
        <f t="shared" si="10"/>
        <v/>
      </c>
      <c r="J56" s="8">
        <f t="shared" si="56"/>
        <v>6.8</v>
      </c>
      <c r="K56" s="8">
        <f t="shared" si="57"/>
        <v>0.44</v>
      </c>
      <c r="L56" s="8">
        <f t="shared" si="52"/>
        <v>15.454545454545453</v>
      </c>
      <c r="M56" s="7">
        <f>Sheet1!H45</f>
        <v>0</v>
      </c>
      <c r="N56" s="7">
        <f>Sheet1!I45</f>
        <v>0</v>
      </c>
      <c r="O56" s="8" t="str">
        <f t="shared" si="12"/>
        <v/>
      </c>
      <c r="P56" s="7"/>
      <c r="Q56" s="8">
        <f t="shared" si="58"/>
        <v>6.8</v>
      </c>
      <c r="R56" s="8">
        <f t="shared" si="59"/>
        <v>0.44</v>
      </c>
      <c r="S56" s="8">
        <f t="shared" si="55"/>
        <v>15.454545454545453</v>
      </c>
    </row>
    <row r="57" spans="1:19" ht="12.75" customHeight="1" x14ac:dyDescent="0.25">
      <c r="A57" s="4"/>
      <c r="B57" s="4" t="str">
        <f>Sheet1!B46</f>
        <v>NSS</v>
      </c>
      <c r="C57" s="7">
        <f>Sheet1!C46</f>
        <v>35</v>
      </c>
      <c r="D57" s="7">
        <f>Sheet1!D46</f>
        <v>135.19999999999999</v>
      </c>
      <c r="E57" s="7">
        <f>Sheet1!E46</f>
        <v>4.54</v>
      </c>
      <c r="F57" s="8">
        <f t="shared" si="32"/>
        <v>29.779735682819382</v>
      </c>
      <c r="G57" s="7">
        <f>Sheet1!F46</f>
        <v>75.73</v>
      </c>
      <c r="H57" s="7">
        <f>Sheet1!G46</f>
        <v>2.88</v>
      </c>
      <c r="I57" s="8">
        <f t="shared" si="10"/>
        <v>26.295138888888893</v>
      </c>
      <c r="J57" s="8">
        <f t="shared" si="56"/>
        <v>210.93</v>
      </c>
      <c r="K57" s="8">
        <f t="shared" si="57"/>
        <v>7.42</v>
      </c>
      <c r="L57" s="8">
        <f t="shared" si="52"/>
        <v>28.427223719676551</v>
      </c>
      <c r="M57" s="7">
        <f>Sheet1!H46</f>
        <v>0</v>
      </c>
      <c r="N57" s="7">
        <f>Sheet1!I46</f>
        <v>0</v>
      </c>
      <c r="O57" s="8" t="str">
        <f t="shared" si="12"/>
        <v/>
      </c>
      <c r="P57" s="7"/>
      <c r="Q57" s="8">
        <f t="shared" si="58"/>
        <v>210.93</v>
      </c>
      <c r="R57" s="8">
        <f t="shared" si="59"/>
        <v>7.42</v>
      </c>
      <c r="S57" s="8">
        <f t="shared" si="55"/>
        <v>28.427223719676551</v>
      </c>
    </row>
    <row r="58" spans="1:19" ht="12.75" customHeight="1" x14ac:dyDescent="0.25">
      <c r="A58" s="4"/>
      <c r="B58" s="4" t="str">
        <f>Sheet1!B47</f>
        <v>PAS</v>
      </c>
      <c r="C58" s="7">
        <f>Sheet1!C47</f>
        <v>27</v>
      </c>
      <c r="D58" s="7">
        <f>Sheet1!D47</f>
        <v>66.13</v>
      </c>
      <c r="E58" s="7">
        <f>Sheet1!E47</f>
        <v>1.45</v>
      </c>
      <c r="F58" s="8">
        <f t="shared" si="32"/>
        <v>45.606896551724134</v>
      </c>
      <c r="G58" s="7">
        <f>Sheet1!F47</f>
        <v>141.4</v>
      </c>
      <c r="H58" s="7">
        <f>Sheet1!G47</f>
        <v>4.0199999999999996</v>
      </c>
      <c r="I58" s="8">
        <f t="shared" si="10"/>
        <v>35.174129353233837</v>
      </c>
      <c r="J58" s="8">
        <f t="shared" si="56"/>
        <v>207.53</v>
      </c>
      <c r="K58" s="8">
        <f t="shared" si="57"/>
        <v>5.47</v>
      </c>
      <c r="L58" s="8">
        <f t="shared" si="52"/>
        <v>37.939670932358318</v>
      </c>
      <c r="M58" s="7">
        <f>Sheet1!H47</f>
        <v>0</v>
      </c>
      <c r="N58" s="7">
        <f>Sheet1!I47</f>
        <v>0</v>
      </c>
      <c r="O58" s="8" t="str">
        <f t="shared" si="12"/>
        <v/>
      </c>
      <c r="P58" s="7"/>
      <c r="Q58" s="8">
        <f t="shared" si="58"/>
        <v>207.53</v>
      </c>
      <c r="R58" s="8">
        <f t="shared" si="59"/>
        <v>5.47</v>
      </c>
      <c r="S58" s="8">
        <f t="shared" si="55"/>
        <v>37.939670932358318</v>
      </c>
    </row>
    <row r="59" spans="1:19" ht="12.75" customHeight="1" x14ac:dyDescent="0.25">
      <c r="A59" s="4"/>
      <c r="B59" s="4" t="str">
        <f>Sheet1!B48</f>
        <v>PHYS</v>
      </c>
      <c r="C59" s="7">
        <f>Sheet1!C48</f>
        <v>124</v>
      </c>
      <c r="D59" s="7">
        <f>Sheet1!D48</f>
        <v>385.2</v>
      </c>
      <c r="E59" s="7">
        <f>Sheet1!E48</f>
        <v>14.01</v>
      </c>
      <c r="F59" s="8">
        <f t="shared" si="32"/>
        <v>27.494646680942182</v>
      </c>
      <c r="G59" s="7">
        <f>Sheet1!F48</f>
        <v>19.68</v>
      </c>
      <c r="H59" s="7">
        <f>Sheet1!G48</f>
        <v>1.89</v>
      </c>
      <c r="I59" s="8">
        <f t="shared" si="10"/>
        <v>10.412698412698413</v>
      </c>
      <c r="J59" s="8">
        <f t="shared" si="56"/>
        <v>404.88</v>
      </c>
      <c r="K59" s="8">
        <f t="shared" si="57"/>
        <v>15.9</v>
      </c>
      <c r="L59" s="8">
        <f t="shared" ref="L59" si="60">J59/K59</f>
        <v>25.464150943396227</v>
      </c>
      <c r="M59" s="7">
        <f>Sheet1!H48</f>
        <v>9.18</v>
      </c>
      <c r="N59" s="7">
        <f>Sheet1!I48</f>
        <v>1.45</v>
      </c>
      <c r="O59" s="8">
        <f t="shared" si="12"/>
        <v>6.3310344827586205</v>
      </c>
      <c r="P59" s="7"/>
      <c r="Q59" s="8">
        <f t="shared" si="58"/>
        <v>414.06</v>
      </c>
      <c r="R59" s="8">
        <f t="shared" si="59"/>
        <v>17.350000000000001</v>
      </c>
      <c r="S59" s="8">
        <f t="shared" ref="S59" si="61">Q59/R59</f>
        <v>23.865129682997118</v>
      </c>
    </row>
    <row r="60" spans="1:19" ht="12.75" customHeight="1" x14ac:dyDescent="0.25">
      <c r="A60" s="4"/>
      <c r="B60" s="4" t="str">
        <f>Sheet1!B49</f>
        <v>POLS</v>
      </c>
      <c r="C60" s="7">
        <f>Sheet1!C49</f>
        <v>51</v>
      </c>
      <c r="D60" s="7">
        <f>Sheet1!D49</f>
        <v>197.8</v>
      </c>
      <c r="E60" s="7">
        <f>Sheet1!E49</f>
        <v>3.72</v>
      </c>
      <c r="F60" s="8">
        <f t="shared" si="32"/>
        <v>53.172043010752688</v>
      </c>
      <c r="G60" s="7">
        <f>Sheet1!F49</f>
        <v>177.28</v>
      </c>
      <c r="H60" s="7">
        <f>Sheet1!G49</f>
        <v>6.49</v>
      </c>
      <c r="I60" s="8">
        <f t="shared" si="10"/>
        <v>27.315870570107858</v>
      </c>
      <c r="J60" s="8">
        <f t="shared" si="56"/>
        <v>375.08000000000004</v>
      </c>
      <c r="K60" s="8">
        <f t="shared" si="57"/>
        <v>10.210000000000001</v>
      </c>
      <c r="L60" s="8">
        <f t="shared" ref="L60" si="62">J60/K60</f>
        <v>36.736532810969642</v>
      </c>
      <c r="M60" s="7">
        <f>Sheet1!H49</f>
        <v>47.43</v>
      </c>
      <c r="N60" s="7">
        <f>Sheet1!I49</f>
        <v>4.1100000000000003</v>
      </c>
      <c r="O60" s="8">
        <f t="shared" si="12"/>
        <v>11.540145985401459</v>
      </c>
      <c r="P60" s="7"/>
      <c r="Q60" s="8">
        <f t="shared" si="58"/>
        <v>422.51000000000005</v>
      </c>
      <c r="R60" s="8">
        <f t="shared" si="59"/>
        <v>14.32</v>
      </c>
      <c r="S60" s="8">
        <f t="shared" ref="S60" si="63">Q60/R60</f>
        <v>29.504888268156428</v>
      </c>
    </row>
    <row r="61" spans="1:19" ht="12.75" customHeight="1" x14ac:dyDescent="0.25">
      <c r="A61" s="4"/>
      <c r="B61" s="4" t="str">
        <f>Sheet1!B50</f>
        <v>PSY</v>
      </c>
      <c r="C61" s="4">
        <f>Sheet1!C50</f>
        <v>106</v>
      </c>
      <c r="D61" s="7">
        <f>Sheet1!D50</f>
        <v>307.13</v>
      </c>
      <c r="E61" s="7">
        <f>Sheet1!E50</f>
        <v>5.35</v>
      </c>
      <c r="F61" s="8">
        <f>IF(ISERROR(D61/E61),"",D61/E61)</f>
        <v>57.407476635514023</v>
      </c>
      <c r="G61" s="7">
        <f>Sheet1!F50</f>
        <v>479.43</v>
      </c>
      <c r="H61" s="7">
        <f>Sheet1!G50</f>
        <v>13.13</v>
      </c>
      <c r="I61" s="8">
        <f>IF(ISERROR(G61/H61),"",G61/H61)</f>
        <v>36.51408987052551</v>
      </c>
      <c r="J61" s="8">
        <f t="shared" si="56"/>
        <v>786.56</v>
      </c>
      <c r="K61" s="8">
        <f t="shared" si="57"/>
        <v>18.48</v>
      </c>
      <c r="L61" s="8">
        <f t="shared" ref="L61" si="64">J61/K61</f>
        <v>42.562770562770559</v>
      </c>
      <c r="M61" s="7">
        <f>Sheet1!H50</f>
        <v>24.6</v>
      </c>
      <c r="N61" s="7">
        <f>Sheet1!I50</f>
        <v>2.5</v>
      </c>
      <c r="O61" s="8">
        <f>IF(ISERROR(M61/N61),"",M61/N61)</f>
        <v>9.84</v>
      </c>
      <c r="P61" s="7"/>
      <c r="Q61" s="8">
        <f t="shared" si="58"/>
        <v>811.16</v>
      </c>
      <c r="R61" s="8">
        <f t="shared" si="59"/>
        <v>20.98</v>
      </c>
      <c r="S61" s="8">
        <f t="shared" ref="S61" si="65">Q61/R61</f>
        <v>38.663489037178266</v>
      </c>
    </row>
    <row r="62" spans="1:19" ht="12.75" customHeight="1" x14ac:dyDescent="0.25">
      <c r="A62" s="4"/>
      <c r="B62" s="4" t="str">
        <f>Sheet1!B51</f>
        <v>SOC</v>
      </c>
      <c r="C62" s="4">
        <f>Sheet1!C51</f>
        <v>82</v>
      </c>
      <c r="D62" s="7">
        <f>Sheet1!D51</f>
        <v>74.930000000000007</v>
      </c>
      <c r="E62" s="7">
        <f>Sheet1!E51</f>
        <v>2.04</v>
      </c>
      <c r="F62" s="8">
        <f>IF(ISERROR(D62/E62),"",D62/E62)</f>
        <v>36.730392156862749</v>
      </c>
      <c r="G62" s="7">
        <f>Sheet1!F51</f>
        <v>502.73</v>
      </c>
      <c r="H62" s="7">
        <f>Sheet1!G51</f>
        <v>14.56</v>
      </c>
      <c r="I62" s="8">
        <f>IF(ISERROR(G62/H62),"",G62/H62)</f>
        <v>34.528159340659343</v>
      </c>
      <c r="J62" s="8">
        <f t="shared" si="56"/>
        <v>577.66000000000008</v>
      </c>
      <c r="K62" s="8">
        <f t="shared" si="57"/>
        <v>16.600000000000001</v>
      </c>
      <c r="L62" s="8">
        <f t="shared" ref="L62" si="66">J62/K62</f>
        <v>34.798795180722891</v>
      </c>
      <c r="M62" s="7">
        <f>Sheet1!H51</f>
        <v>9.17</v>
      </c>
      <c r="N62" s="7">
        <f>Sheet1!I51</f>
        <v>1.05</v>
      </c>
      <c r="O62" s="8">
        <f>IF(ISERROR(M62/N62),"",M62/N62)</f>
        <v>8.7333333333333325</v>
      </c>
      <c r="P62" s="7"/>
      <c r="Q62" s="8">
        <f t="shared" si="58"/>
        <v>586.83000000000004</v>
      </c>
      <c r="R62" s="8">
        <f t="shared" si="59"/>
        <v>17.650000000000002</v>
      </c>
      <c r="S62" s="8">
        <f t="shared" ref="S62" si="67">Q62/R62</f>
        <v>33.248158640226627</v>
      </c>
    </row>
    <row r="63" spans="1:19" ht="12.75" customHeight="1" x14ac:dyDescent="0.25">
      <c r="A63" s="4"/>
      <c r="B63" s="4" t="s">
        <v>51</v>
      </c>
      <c r="C63" s="4">
        <f>SUM(C44:C60)</f>
        <v>1844</v>
      </c>
      <c r="D63" s="4">
        <f>SUM(D47:D62)</f>
        <v>3699.93</v>
      </c>
      <c r="E63" s="4">
        <f>SUM(E47:E62)</f>
        <v>111.4</v>
      </c>
      <c r="F63" s="9">
        <f>IF(ISERROR(D63/E63),"",D63/E63)</f>
        <v>33.213016157989223</v>
      </c>
      <c r="G63" s="4">
        <f>SUM(G47:G62)</f>
        <v>2593.58</v>
      </c>
      <c r="H63" s="4">
        <f>SUM(H47:H62)</f>
        <v>87.300000000000011</v>
      </c>
      <c r="I63" s="9">
        <f>IF(ISERROR(G63/H63),"",G63/H63)</f>
        <v>29.708820160366546</v>
      </c>
      <c r="J63" s="9">
        <f t="shared" si="56"/>
        <v>6293.51</v>
      </c>
      <c r="K63" s="9">
        <f t="shared" si="57"/>
        <v>198.70000000000002</v>
      </c>
      <c r="L63" s="9">
        <f>J63/K63</f>
        <v>31.673427277302466</v>
      </c>
      <c r="M63" s="4">
        <f>SUM(M47:M62)</f>
        <v>206.93999999999997</v>
      </c>
      <c r="N63" s="4">
        <f>SUM(N47:N62)</f>
        <v>21.64</v>
      </c>
      <c r="O63" s="9">
        <f>IF(ISERROR(M63/N63),"",M63/N63)</f>
        <v>9.5628465804066529</v>
      </c>
      <c r="P63" s="4"/>
      <c r="Q63" s="9">
        <f t="shared" si="58"/>
        <v>6500.45</v>
      </c>
      <c r="R63" s="9">
        <f t="shared" si="59"/>
        <v>220.34000000000003</v>
      </c>
      <c r="S63" s="9">
        <f>Q63/R63</f>
        <v>29.501906145048554</v>
      </c>
    </row>
    <row r="64" spans="1:19" ht="5.0999999999999996" customHeight="1" x14ac:dyDescent="0.25">
      <c r="A64" s="4"/>
      <c r="B64" s="4"/>
      <c r="C64" s="4"/>
      <c r="D64" s="4"/>
      <c r="E64" s="4"/>
      <c r="F64" s="9"/>
      <c r="G64" s="4"/>
      <c r="H64" s="4"/>
      <c r="I64" s="9"/>
      <c r="J64" s="9"/>
      <c r="K64" s="9"/>
      <c r="L64" s="9"/>
      <c r="M64" s="4"/>
      <c r="N64" s="4"/>
      <c r="O64" s="9"/>
      <c r="P64" s="4"/>
      <c r="Q64" s="9"/>
      <c r="R64" s="9"/>
      <c r="S64" s="9"/>
    </row>
    <row r="65" spans="1:19" ht="12.75" customHeight="1" x14ac:dyDescent="0.25">
      <c r="A65" s="4" t="str">
        <f>Sheet1!A52</f>
        <v>UN</v>
      </c>
      <c r="B65" s="4" t="str">
        <f>Sheet1!B52</f>
        <v>ATHL</v>
      </c>
      <c r="C65" s="4">
        <f>Sheet1!C52</f>
        <v>8</v>
      </c>
      <c r="D65" s="7">
        <f>Sheet1!D52</f>
        <v>0</v>
      </c>
      <c r="E65" s="7">
        <f>Sheet1!E52</f>
        <v>0</v>
      </c>
      <c r="F65" s="8" t="str">
        <f>IF(ISERROR(D65/E65),"",D65/E65)</f>
        <v/>
      </c>
      <c r="G65" s="7">
        <f>Sheet1!F52</f>
        <v>8</v>
      </c>
      <c r="H65" s="7">
        <f>Sheet1!G52</f>
        <v>7</v>
      </c>
      <c r="I65" s="8">
        <f t="shared" ref="I65:I71" si="68">IF(ISERROR(G65/H65),"",G65/H65)</f>
        <v>1.1428571428571428</v>
      </c>
      <c r="J65" s="8">
        <f t="shared" ref="J65:K69" si="69">D65+G65</f>
        <v>8</v>
      </c>
      <c r="K65" s="8">
        <f t="shared" si="69"/>
        <v>7</v>
      </c>
      <c r="L65" s="8">
        <f t="shared" ref="L65" si="70">J65/K65</f>
        <v>1.1428571428571428</v>
      </c>
      <c r="M65" s="7">
        <f>Sheet1!H52</f>
        <v>0</v>
      </c>
      <c r="N65" s="7">
        <f>Sheet1!I52</f>
        <v>0</v>
      </c>
      <c r="O65" s="8" t="str">
        <f t="shared" ref="O65:O71" si="71">IF(ISERROR(M65/N65),"",M65/N65)</f>
        <v/>
      </c>
      <c r="P65" s="7"/>
      <c r="Q65" s="8">
        <f t="shared" ref="Q65:R69" si="72">J65+M65</f>
        <v>8</v>
      </c>
      <c r="R65" s="8">
        <f t="shared" si="72"/>
        <v>7</v>
      </c>
      <c r="S65" s="8">
        <f t="shared" ref="S65" si="73">Q65/R65</f>
        <v>1.1428571428571428</v>
      </c>
    </row>
    <row r="66" spans="1:19" ht="12.75" customHeight="1" x14ac:dyDescent="0.25">
      <c r="A66" s="4"/>
      <c r="B66" s="4" t="str">
        <f>Sheet1!B53</f>
        <v>HNRS</v>
      </c>
      <c r="C66" s="4">
        <f>Sheet1!C53</f>
        <v>12</v>
      </c>
      <c r="D66" s="7">
        <f>Sheet1!D53</f>
        <v>36.270000000000003</v>
      </c>
      <c r="E66" s="7">
        <f>Sheet1!E53</f>
        <v>2.72</v>
      </c>
      <c r="F66" s="8">
        <f>IF(ISERROR(D66/E66),"",D66/E66)</f>
        <v>13.334558823529411</v>
      </c>
      <c r="G66" s="7">
        <f>Sheet1!F53</f>
        <v>14.13</v>
      </c>
      <c r="H66" s="7">
        <f>Sheet1!G53</f>
        <v>1.04</v>
      </c>
      <c r="I66" s="8">
        <f t="shared" si="68"/>
        <v>13.586538461538462</v>
      </c>
      <c r="J66" s="8">
        <f t="shared" si="69"/>
        <v>50.400000000000006</v>
      </c>
      <c r="K66" s="8">
        <f t="shared" si="69"/>
        <v>3.7600000000000002</v>
      </c>
      <c r="L66" s="8">
        <f t="shared" ref="L66:L68" si="74">J66/K66</f>
        <v>13.404255319148938</v>
      </c>
      <c r="M66" s="7">
        <f>Sheet1!H53</f>
        <v>0</v>
      </c>
      <c r="N66" s="7">
        <f>Sheet1!I53</f>
        <v>0</v>
      </c>
      <c r="O66" s="8" t="str">
        <f t="shared" si="71"/>
        <v/>
      </c>
      <c r="P66" s="7"/>
      <c r="Q66" s="8">
        <f t="shared" si="72"/>
        <v>50.400000000000006</v>
      </c>
      <c r="R66" s="8">
        <f t="shared" si="72"/>
        <v>3.7600000000000002</v>
      </c>
      <c r="S66" s="8">
        <f t="shared" ref="S66:S68" si="75">Q66/R66</f>
        <v>13.404255319148938</v>
      </c>
    </row>
    <row r="67" spans="1:19" ht="12.75" customHeight="1" x14ac:dyDescent="0.25">
      <c r="A67" s="7"/>
      <c r="B67" s="4" t="str">
        <f>Sheet1!B54</f>
        <v>LIBR</v>
      </c>
      <c r="C67" s="4">
        <f>Sheet1!C54</f>
        <v>1</v>
      </c>
      <c r="D67" s="7">
        <f>Sheet1!D54</f>
        <v>3.2</v>
      </c>
      <c r="E67" s="7">
        <f>Sheet1!E54</f>
        <v>0.13</v>
      </c>
      <c r="F67" s="8">
        <f>IF(ISERROR(D67/E67),"",D67/E67)</f>
        <v>24.615384615384617</v>
      </c>
      <c r="G67" s="7">
        <f>Sheet1!F54</f>
        <v>0</v>
      </c>
      <c r="H67" s="7">
        <f>Sheet1!G54</f>
        <v>0</v>
      </c>
      <c r="I67" s="8" t="str">
        <f t="shared" si="68"/>
        <v/>
      </c>
      <c r="J67" s="8">
        <f t="shared" si="69"/>
        <v>3.2</v>
      </c>
      <c r="K67" s="8">
        <f t="shared" si="69"/>
        <v>0.13</v>
      </c>
      <c r="L67" s="8">
        <f t="shared" si="74"/>
        <v>24.615384615384617</v>
      </c>
      <c r="M67" s="7">
        <f>Sheet1!H54</f>
        <v>0</v>
      </c>
      <c r="N67" s="7">
        <f>Sheet1!I54</f>
        <v>0</v>
      </c>
      <c r="O67" s="8" t="str">
        <f t="shared" si="71"/>
        <v/>
      </c>
      <c r="P67" s="7"/>
      <c r="Q67" s="8">
        <f t="shared" si="72"/>
        <v>3.2</v>
      </c>
      <c r="R67" s="8">
        <f t="shared" si="72"/>
        <v>0.13</v>
      </c>
      <c r="S67" s="8">
        <f t="shared" si="75"/>
        <v>24.615384615384617</v>
      </c>
    </row>
    <row r="68" spans="1:19" ht="12.75" customHeight="1" x14ac:dyDescent="0.25">
      <c r="A68" s="7"/>
      <c r="B68" s="4" t="str">
        <f>Sheet1!B55</f>
        <v>UNIV</v>
      </c>
      <c r="C68" s="4">
        <f>Sheet1!C55</f>
        <v>75</v>
      </c>
      <c r="D68" s="7">
        <f>Sheet1!D55</f>
        <v>136.27000000000001</v>
      </c>
      <c r="E68" s="7">
        <f>Sheet1!E55</f>
        <v>4.33</v>
      </c>
      <c r="F68" s="8">
        <f>IF(ISERROR(D68/E68),"",D68/E68)</f>
        <v>31.471131639722866</v>
      </c>
      <c r="G68" s="7">
        <f>Sheet1!F55</f>
        <v>27.8</v>
      </c>
      <c r="H68" s="7">
        <f>Sheet1!G55</f>
        <v>1.49</v>
      </c>
      <c r="I68" s="8">
        <f t="shared" si="68"/>
        <v>18.65771812080537</v>
      </c>
      <c r="J68" s="8">
        <f t="shared" si="69"/>
        <v>164.07000000000002</v>
      </c>
      <c r="K68" s="8">
        <f t="shared" si="69"/>
        <v>5.82</v>
      </c>
      <c r="L68" s="8">
        <f t="shared" si="74"/>
        <v>28.190721649484537</v>
      </c>
      <c r="M68" s="7">
        <f>Sheet1!H55</f>
        <v>0.08</v>
      </c>
      <c r="N68" s="7">
        <f>Sheet1!I55</f>
        <v>1</v>
      </c>
      <c r="O68" s="8">
        <f t="shared" si="71"/>
        <v>0.08</v>
      </c>
      <c r="P68" s="7"/>
      <c r="Q68" s="8">
        <f t="shared" si="72"/>
        <v>164.15000000000003</v>
      </c>
      <c r="R68" s="8">
        <f t="shared" si="72"/>
        <v>6.82</v>
      </c>
      <c r="S68" s="8">
        <f t="shared" si="75"/>
        <v>24.068914956011735</v>
      </c>
    </row>
    <row r="69" spans="1:19" ht="12.75" customHeight="1" x14ac:dyDescent="0.25">
      <c r="A69" s="7"/>
      <c r="B69" s="4" t="s">
        <v>51</v>
      </c>
      <c r="C69" s="4">
        <f>SUM(C50:C66)</f>
        <v>2698</v>
      </c>
      <c r="D69" s="4">
        <f>SUM(D65:D68)</f>
        <v>175.74</v>
      </c>
      <c r="E69" s="4">
        <f>SUM(E65:E68)</f>
        <v>7.18</v>
      </c>
      <c r="F69" s="9">
        <f>IF(ISERROR(D69/E69),"",D69/E69)</f>
        <v>24.47632311977716</v>
      </c>
      <c r="G69" s="4">
        <f>SUM(G65:G68)</f>
        <v>49.930000000000007</v>
      </c>
      <c r="H69" s="4">
        <f>SUM(H65:H68)</f>
        <v>9.5299999999999994</v>
      </c>
      <c r="I69" s="9">
        <f t="shared" si="68"/>
        <v>5.2392444910807985</v>
      </c>
      <c r="J69" s="9">
        <f t="shared" si="69"/>
        <v>225.67000000000002</v>
      </c>
      <c r="K69" s="9">
        <f t="shared" si="69"/>
        <v>16.71</v>
      </c>
      <c r="L69" s="9">
        <f>J69/K69</f>
        <v>13.505086774386594</v>
      </c>
      <c r="M69" s="4">
        <f>SUM(M65:M68)</f>
        <v>0.08</v>
      </c>
      <c r="N69" s="4">
        <f>SUM(N65:N68)</f>
        <v>1</v>
      </c>
      <c r="O69" s="9">
        <f t="shared" si="71"/>
        <v>0.08</v>
      </c>
      <c r="P69" s="4"/>
      <c r="Q69" s="9">
        <f t="shared" si="72"/>
        <v>225.75000000000003</v>
      </c>
      <c r="R69" s="9">
        <f t="shared" si="72"/>
        <v>17.71</v>
      </c>
      <c r="S69" s="9">
        <f>Q69/R69</f>
        <v>12.747035573122531</v>
      </c>
    </row>
    <row r="70" spans="1:19" ht="5.0999999999999996" customHeight="1" x14ac:dyDescent="0.25">
      <c r="A70" s="7"/>
      <c r="B70" s="7"/>
      <c r="C70" s="7"/>
      <c r="D70" s="7"/>
      <c r="E70" s="7"/>
      <c r="F70" s="7"/>
      <c r="G70" s="7"/>
      <c r="H70" s="7"/>
      <c r="I70" s="7" t="str">
        <f t="shared" si="68"/>
        <v/>
      </c>
      <c r="J70" s="7"/>
      <c r="K70" s="7"/>
      <c r="L70" s="7"/>
      <c r="M70" s="7"/>
      <c r="N70" s="7"/>
      <c r="O70" s="7" t="str">
        <f t="shared" si="71"/>
        <v/>
      </c>
      <c r="P70" s="7"/>
      <c r="Q70" s="7"/>
      <c r="R70" s="7"/>
      <c r="S70" s="7"/>
    </row>
    <row r="71" spans="1:19" ht="12.75" customHeight="1" x14ac:dyDescent="0.25">
      <c r="A71" s="4" t="s">
        <v>52</v>
      </c>
      <c r="B71" s="4"/>
      <c r="C71" s="4" t="e">
        <f>#REF!+C21+C26+C34+C45+C63+C61</f>
        <v>#REF!</v>
      </c>
      <c r="D71" s="4">
        <f>D12+D21+D26+D34+D45+D63+D69</f>
        <v>8314.92</v>
      </c>
      <c r="E71" s="4">
        <f>E12+E21+E26+E34+E45+E63+E69</f>
        <v>305.50000000000006</v>
      </c>
      <c r="F71" s="9">
        <f>D71/E71</f>
        <v>27.21741407528641</v>
      </c>
      <c r="G71" s="4">
        <f>G12+G21+G26+G34+G45+G63+G69</f>
        <v>8587.18</v>
      </c>
      <c r="H71" s="4">
        <f>H12+H21+H26+H34+H45+H63+H69</f>
        <v>379.22</v>
      </c>
      <c r="I71" s="9">
        <f t="shared" si="68"/>
        <v>22.64432255682717</v>
      </c>
      <c r="J71" s="4">
        <f>D71+G71</f>
        <v>16902.099999999999</v>
      </c>
      <c r="K71" s="4">
        <f>E71+H71</f>
        <v>684.72</v>
      </c>
      <c r="L71" s="9">
        <f t="shared" ref="L71" si="76">J71/K71</f>
        <v>24.684688631849511</v>
      </c>
      <c r="M71" s="4">
        <f>M12+M21+M26+M34+M45+M63+M69</f>
        <v>1609.38</v>
      </c>
      <c r="N71" s="4">
        <f>N12+N21+N26+N34+N45+N63+N69</f>
        <v>151.60000000000002</v>
      </c>
      <c r="O71" s="9">
        <f t="shared" si="71"/>
        <v>10.615963060686015</v>
      </c>
      <c r="P71" s="4"/>
      <c r="Q71" s="9">
        <f>J71+M71</f>
        <v>18511.48</v>
      </c>
      <c r="R71" s="9">
        <f>K71+N71</f>
        <v>836.32</v>
      </c>
      <c r="S71" s="9">
        <f t="shared" ref="S71" si="77">Q71/R71</f>
        <v>22.134446145016259</v>
      </c>
    </row>
  </sheetData>
  <mergeCells count="5">
    <mergeCell ref="G1:I1"/>
    <mergeCell ref="J1:L1"/>
    <mergeCell ref="M1:O1"/>
    <mergeCell ref="Q1:S1"/>
    <mergeCell ref="D1:F1"/>
  </mergeCells>
  <pageMargins left="0.2" right="0.2" top="0.5" bottom="0.5" header="0.3" footer="0.3"/>
  <pageSetup fitToHeight="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5"/>
  <sheetViews>
    <sheetView zoomScale="85" zoomScaleNormal="85" workbookViewId="0">
      <selection activeCell="A19" sqref="A19:XFD21"/>
    </sheetView>
  </sheetViews>
  <sheetFormatPr defaultRowHeight="15" x14ac:dyDescent="0.25"/>
  <cols>
    <col min="1" max="1" width="8.7109375" bestFit="1" customWidth="1"/>
    <col min="2" max="2" width="6.85546875" bestFit="1" customWidth="1"/>
    <col min="3" max="3" width="8.140625" bestFit="1" customWidth="1"/>
    <col min="4" max="5" width="8.42578125" bestFit="1" customWidth="1"/>
    <col min="6" max="6" width="8.85546875" bestFit="1" customWidth="1"/>
    <col min="7" max="7" width="9.85546875" bestFit="1" customWidth="1"/>
    <col min="8" max="9" width="7.5703125" bestFit="1" customWidth="1"/>
    <col min="10" max="11" width="9.5703125" bestFit="1" customWidth="1"/>
  </cols>
  <sheetData>
    <row r="1" spans="1:11" x14ac:dyDescent="0.25">
      <c r="A1" s="10" t="s">
        <v>62</v>
      </c>
      <c r="B1" s="10" t="s">
        <v>0</v>
      </c>
      <c r="C1" s="10" t="s">
        <v>1</v>
      </c>
      <c r="D1" s="10" t="s">
        <v>63</v>
      </c>
      <c r="E1" s="10" t="s">
        <v>64</v>
      </c>
      <c r="F1" s="10" t="s">
        <v>65</v>
      </c>
      <c r="G1" s="10" t="s">
        <v>66</v>
      </c>
      <c r="H1" s="10" t="s">
        <v>67</v>
      </c>
      <c r="I1" s="10" t="s">
        <v>68</v>
      </c>
      <c r="J1" s="10" t="s">
        <v>69</v>
      </c>
      <c r="K1" s="10" t="s">
        <v>70</v>
      </c>
    </row>
    <row r="2" spans="1:11" x14ac:dyDescent="0.25">
      <c r="A2" t="s">
        <v>2</v>
      </c>
      <c r="B2" t="s">
        <v>2</v>
      </c>
      <c r="C2">
        <v>14</v>
      </c>
      <c r="D2">
        <v>75.47</v>
      </c>
      <c r="E2">
        <v>2.2000000000000002</v>
      </c>
      <c r="F2">
        <v>29.07</v>
      </c>
      <c r="G2">
        <v>0.8</v>
      </c>
      <c r="H2">
        <v>0</v>
      </c>
      <c r="I2">
        <v>0</v>
      </c>
      <c r="J2">
        <v>104.53</v>
      </c>
      <c r="K2">
        <v>3</v>
      </c>
    </row>
    <row r="3" spans="1:11" x14ac:dyDescent="0.25">
      <c r="A3" t="s">
        <v>2</v>
      </c>
      <c r="B3" t="s">
        <v>3</v>
      </c>
      <c r="C3">
        <v>137</v>
      </c>
      <c r="D3">
        <v>278.77</v>
      </c>
      <c r="E3">
        <v>9.66</v>
      </c>
      <c r="F3">
        <v>159.97999999999999</v>
      </c>
      <c r="G3">
        <v>8.59</v>
      </c>
      <c r="H3">
        <v>17.420000000000002</v>
      </c>
      <c r="I3">
        <v>2.44</v>
      </c>
      <c r="J3">
        <v>456.17</v>
      </c>
      <c r="K3">
        <v>20.7</v>
      </c>
    </row>
    <row r="4" spans="1:11" x14ac:dyDescent="0.25">
      <c r="A4" t="s">
        <v>2</v>
      </c>
      <c r="B4" t="s">
        <v>4</v>
      </c>
      <c r="C4">
        <v>101</v>
      </c>
      <c r="D4">
        <v>372.12</v>
      </c>
      <c r="E4">
        <v>12.6</v>
      </c>
      <c r="F4">
        <v>175.43</v>
      </c>
      <c r="G4">
        <v>10.5</v>
      </c>
      <c r="H4">
        <v>21.67</v>
      </c>
      <c r="I4">
        <v>2.95</v>
      </c>
      <c r="J4">
        <v>569.22</v>
      </c>
      <c r="K4">
        <v>26.04</v>
      </c>
    </row>
    <row r="5" spans="1:11" x14ac:dyDescent="0.25">
      <c r="A5" t="s">
        <v>2</v>
      </c>
      <c r="B5" t="s">
        <v>5</v>
      </c>
      <c r="C5">
        <v>250</v>
      </c>
      <c r="D5">
        <v>1068.4000000000001</v>
      </c>
      <c r="E5">
        <v>46.45</v>
      </c>
      <c r="F5">
        <v>201.77</v>
      </c>
      <c r="G5">
        <v>9.0299999999999994</v>
      </c>
      <c r="H5">
        <v>23.1</v>
      </c>
      <c r="I5">
        <v>2.31</v>
      </c>
      <c r="J5">
        <v>1293.27</v>
      </c>
      <c r="K5">
        <v>57.79</v>
      </c>
    </row>
    <row r="6" spans="1:11" x14ac:dyDescent="0.25">
      <c r="A6" t="s">
        <v>2</v>
      </c>
      <c r="B6" t="s">
        <v>6</v>
      </c>
      <c r="C6">
        <v>25</v>
      </c>
      <c r="D6">
        <v>56.8</v>
      </c>
      <c r="E6">
        <v>1.69</v>
      </c>
      <c r="F6">
        <v>97.33</v>
      </c>
      <c r="G6">
        <v>4.42</v>
      </c>
      <c r="H6">
        <v>0</v>
      </c>
      <c r="I6">
        <v>0</v>
      </c>
      <c r="J6">
        <v>154.13</v>
      </c>
      <c r="K6">
        <v>6.11</v>
      </c>
    </row>
    <row r="7" spans="1:11" x14ac:dyDescent="0.25">
      <c r="A7" t="s">
        <v>2</v>
      </c>
      <c r="B7" t="s">
        <v>7</v>
      </c>
      <c r="C7">
        <v>66</v>
      </c>
      <c r="D7">
        <v>191.13</v>
      </c>
      <c r="E7">
        <v>9.7200000000000006</v>
      </c>
      <c r="F7">
        <v>88.73</v>
      </c>
      <c r="G7">
        <v>7.34</v>
      </c>
      <c r="H7">
        <v>9</v>
      </c>
      <c r="I7">
        <v>0.97</v>
      </c>
      <c r="J7">
        <v>288.87</v>
      </c>
      <c r="K7">
        <v>18.03</v>
      </c>
    </row>
    <row r="8" spans="1:11" x14ac:dyDescent="0.25">
      <c r="A8" t="s">
        <v>2</v>
      </c>
      <c r="B8" t="s">
        <v>71</v>
      </c>
      <c r="C8">
        <v>215</v>
      </c>
      <c r="D8">
        <v>250.03</v>
      </c>
      <c r="E8">
        <v>10.7</v>
      </c>
      <c r="F8">
        <v>109.6</v>
      </c>
      <c r="G8">
        <v>14.83</v>
      </c>
      <c r="H8">
        <v>27.92</v>
      </c>
      <c r="I8">
        <v>4.49</v>
      </c>
      <c r="J8">
        <v>387.55</v>
      </c>
      <c r="K8">
        <v>30.03</v>
      </c>
    </row>
    <row r="9" spans="1:11" x14ac:dyDescent="0.25">
      <c r="A9" t="s">
        <v>2</v>
      </c>
      <c r="B9" t="s">
        <v>8</v>
      </c>
      <c r="C9">
        <v>43</v>
      </c>
      <c r="D9">
        <v>289.2</v>
      </c>
      <c r="E9">
        <v>5.55</v>
      </c>
      <c r="F9">
        <v>247.47</v>
      </c>
      <c r="G9">
        <v>6.34</v>
      </c>
      <c r="H9">
        <v>13.08</v>
      </c>
      <c r="I9">
        <v>1.19</v>
      </c>
      <c r="J9">
        <v>549.75</v>
      </c>
      <c r="K9">
        <v>13.09</v>
      </c>
    </row>
    <row r="10" spans="1:11" x14ac:dyDescent="0.25">
      <c r="A10" t="s">
        <v>2</v>
      </c>
      <c r="B10" t="s">
        <v>73</v>
      </c>
      <c r="C10">
        <v>103</v>
      </c>
      <c r="D10">
        <v>108.47</v>
      </c>
      <c r="E10">
        <v>4.66</v>
      </c>
      <c r="F10">
        <v>221.53</v>
      </c>
      <c r="G10">
        <v>10.039999999999999</v>
      </c>
      <c r="H10">
        <v>41.08</v>
      </c>
      <c r="I10">
        <v>5.55</v>
      </c>
      <c r="J10">
        <v>371.08</v>
      </c>
      <c r="K10">
        <v>20.25</v>
      </c>
    </row>
    <row r="11" spans="1:11" x14ac:dyDescent="0.25">
      <c r="A11" t="s">
        <v>9</v>
      </c>
      <c r="B11" t="s">
        <v>10</v>
      </c>
      <c r="C11">
        <v>56</v>
      </c>
      <c r="D11">
        <v>109.87</v>
      </c>
      <c r="E11">
        <v>2.7</v>
      </c>
      <c r="F11">
        <v>331.27</v>
      </c>
      <c r="G11">
        <v>12.84</v>
      </c>
      <c r="H11">
        <v>27.33</v>
      </c>
      <c r="I11">
        <v>1.93</v>
      </c>
      <c r="J11">
        <v>468.47</v>
      </c>
      <c r="K11">
        <v>17.47</v>
      </c>
    </row>
    <row r="12" spans="1:11" x14ac:dyDescent="0.25">
      <c r="A12" t="s">
        <v>9</v>
      </c>
      <c r="B12" t="s">
        <v>9</v>
      </c>
      <c r="C12">
        <v>39</v>
      </c>
      <c r="D12">
        <v>58.13</v>
      </c>
      <c r="E12">
        <v>2.0699999999999998</v>
      </c>
      <c r="F12">
        <v>132.27000000000001</v>
      </c>
      <c r="G12">
        <v>4.49</v>
      </c>
      <c r="H12">
        <v>24.1</v>
      </c>
      <c r="I12">
        <v>1.67</v>
      </c>
      <c r="J12">
        <v>214.5</v>
      </c>
      <c r="K12">
        <v>8.23</v>
      </c>
    </row>
    <row r="13" spans="1:11" x14ac:dyDescent="0.25">
      <c r="A13" t="s">
        <v>9</v>
      </c>
      <c r="B13" t="s">
        <v>11</v>
      </c>
      <c r="C13">
        <v>37</v>
      </c>
      <c r="D13">
        <v>77.47</v>
      </c>
      <c r="E13">
        <v>2.88</v>
      </c>
      <c r="F13">
        <v>187.87</v>
      </c>
      <c r="G13">
        <v>6.11</v>
      </c>
      <c r="H13">
        <v>23.33</v>
      </c>
      <c r="I13">
        <v>1.32</v>
      </c>
      <c r="J13">
        <v>288.67</v>
      </c>
      <c r="K13">
        <v>10.3</v>
      </c>
    </row>
    <row r="14" spans="1:11" x14ac:dyDescent="0.25">
      <c r="A14" t="s">
        <v>9</v>
      </c>
      <c r="B14" t="s">
        <v>12</v>
      </c>
      <c r="C14">
        <v>48</v>
      </c>
      <c r="D14">
        <v>173.73</v>
      </c>
      <c r="E14">
        <v>5.42</v>
      </c>
      <c r="F14">
        <v>204.6</v>
      </c>
      <c r="G14">
        <v>7.08</v>
      </c>
      <c r="H14">
        <v>9.5</v>
      </c>
      <c r="I14">
        <v>0.79</v>
      </c>
      <c r="J14">
        <v>387.83</v>
      </c>
      <c r="K14">
        <v>13.3</v>
      </c>
    </row>
    <row r="15" spans="1:11" x14ac:dyDescent="0.25">
      <c r="A15" t="s">
        <v>9</v>
      </c>
      <c r="B15" t="s">
        <v>13</v>
      </c>
      <c r="C15">
        <v>29</v>
      </c>
      <c r="D15">
        <v>64.2</v>
      </c>
      <c r="E15">
        <v>1.73</v>
      </c>
      <c r="F15">
        <v>171.33</v>
      </c>
      <c r="G15">
        <v>6.91</v>
      </c>
      <c r="H15">
        <v>5.67</v>
      </c>
      <c r="I15">
        <v>0.56000000000000005</v>
      </c>
      <c r="J15">
        <v>241.2</v>
      </c>
      <c r="K15">
        <v>9.1999999999999993</v>
      </c>
    </row>
    <row r="16" spans="1:11" x14ac:dyDescent="0.25">
      <c r="A16" t="s">
        <v>9</v>
      </c>
      <c r="B16" t="s">
        <v>14</v>
      </c>
      <c r="C16">
        <v>52</v>
      </c>
      <c r="D16">
        <v>0</v>
      </c>
      <c r="E16">
        <v>0</v>
      </c>
      <c r="F16">
        <v>444.53</v>
      </c>
      <c r="G16">
        <v>15.25</v>
      </c>
      <c r="H16">
        <v>43.33</v>
      </c>
      <c r="I16">
        <v>2.0699999999999998</v>
      </c>
      <c r="J16">
        <v>487.87</v>
      </c>
      <c r="K16">
        <v>17.32</v>
      </c>
    </row>
    <row r="17" spans="1:11" x14ac:dyDescent="0.25">
      <c r="A17" t="s">
        <v>9</v>
      </c>
      <c r="B17" t="s">
        <v>15</v>
      </c>
      <c r="C17">
        <v>22</v>
      </c>
      <c r="D17">
        <v>0</v>
      </c>
      <c r="E17">
        <v>0</v>
      </c>
      <c r="F17">
        <v>202.2</v>
      </c>
      <c r="G17">
        <v>6.32</v>
      </c>
      <c r="H17">
        <v>5.33</v>
      </c>
      <c r="I17">
        <v>0.77</v>
      </c>
      <c r="J17">
        <v>207.53</v>
      </c>
      <c r="K17">
        <v>7.09</v>
      </c>
    </row>
    <row r="18" spans="1:11" x14ac:dyDescent="0.25">
      <c r="A18" t="s">
        <v>16</v>
      </c>
      <c r="B18" t="s">
        <v>17</v>
      </c>
      <c r="C18">
        <v>83</v>
      </c>
      <c r="D18">
        <v>3.2</v>
      </c>
      <c r="E18">
        <v>0.27</v>
      </c>
      <c r="F18">
        <v>121.77</v>
      </c>
      <c r="G18">
        <v>5.62</v>
      </c>
      <c r="H18">
        <v>176.19</v>
      </c>
      <c r="I18">
        <v>12.67</v>
      </c>
      <c r="J18">
        <v>301.16000000000003</v>
      </c>
      <c r="K18">
        <v>18.55</v>
      </c>
    </row>
    <row r="19" spans="1:11" x14ac:dyDescent="0.25">
      <c r="A19" t="s">
        <v>16</v>
      </c>
      <c r="B19" t="s">
        <v>18</v>
      </c>
      <c r="C19">
        <v>81</v>
      </c>
      <c r="D19">
        <v>0</v>
      </c>
      <c r="E19">
        <v>0</v>
      </c>
      <c r="F19">
        <v>168.52</v>
      </c>
      <c r="G19">
        <v>11.02</v>
      </c>
      <c r="H19">
        <v>62.13</v>
      </c>
      <c r="I19">
        <v>5.28</v>
      </c>
      <c r="J19">
        <v>230.65</v>
      </c>
      <c r="K19">
        <v>16.29</v>
      </c>
    </row>
    <row r="20" spans="1:11" x14ac:dyDescent="0.25">
      <c r="A20" t="s">
        <v>16</v>
      </c>
      <c r="B20" t="s">
        <v>19</v>
      </c>
      <c r="C20">
        <v>179</v>
      </c>
      <c r="D20">
        <v>30.4</v>
      </c>
      <c r="E20">
        <v>0.4</v>
      </c>
      <c r="F20">
        <v>332.42</v>
      </c>
      <c r="G20">
        <v>12.48</v>
      </c>
      <c r="H20">
        <v>290.77999999999997</v>
      </c>
      <c r="I20">
        <v>20.14</v>
      </c>
      <c r="J20">
        <v>653.6</v>
      </c>
      <c r="K20">
        <v>33.020000000000003</v>
      </c>
    </row>
    <row r="21" spans="1:11" x14ac:dyDescent="0.25">
      <c r="A21" t="s">
        <v>20</v>
      </c>
      <c r="B21" t="s">
        <v>21</v>
      </c>
      <c r="C21">
        <v>46</v>
      </c>
      <c r="D21">
        <v>43.82</v>
      </c>
      <c r="E21">
        <v>2.16</v>
      </c>
      <c r="F21">
        <v>114.08</v>
      </c>
      <c r="G21">
        <v>4.7300000000000004</v>
      </c>
      <c r="H21">
        <v>26.18</v>
      </c>
      <c r="I21">
        <v>1.25</v>
      </c>
      <c r="J21">
        <v>184.08</v>
      </c>
      <c r="K21">
        <v>8.14</v>
      </c>
    </row>
    <row r="22" spans="1:11" x14ac:dyDescent="0.25">
      <c r="A22" t="s">
        <v>20</v>
      </c>
      <c r="B22" t="s">
        <v>22</v>
      </c>
      <c r="C22">
        <v>53</v>
      </c>
      <c r="D22">
        <v>122.18</v>
      </c>
      <c r="E22">
        <v>5.0599999999999996</v>
      </c>
      <c r="F22">
        <v>70.12</v>
      </c>
      <c r="G22">
        <v>2.98</v>
      </c>
      <c r="H22">
        <v>27.35</v>
      </c>
      <c r="I22">
        <v>1.7</v>
      </c>
      <c r="J22">
        <v>219.65</v>
      </c>
      <c r="K22">
        <v>9.74</v>
      </c>
    </row>
    <row r="23" spans="1:11" x14ac:dyDescent="0.25">
      <c r="A23" t="s">
        <v>20</v>
      </c>
      <c r="B23" t="s">
        <v>20</v>
      </c>
      <c r="C23">
        <v>36</v>
      </c>
      <c r="D23">
        <v>66.400000000000006</v>
      </c>
      <c r="E23">
        <v>2.48</v>
      </c>
      <c r="F23">
        <v>30.63</v>
      </c>
      <c r="G23">
        <v>0.9</v>
      </c>
      <c r="H23">
        <v>0</v>
      </c>
      <c r="I23">
        <v>0</v>
      </c>
      <c r="J23">
        <v>97.03</v>
      </c>
      <c r="K23">
        <v>3.39</v>
      </c>
    </row>
    <row r="24" spans="1:11" x14ac:dyDescent="0.25">
      <c r="A24" t="s">
        <v>20</v>
      </c>
      <c r="B24" t="s">
        <v>23</v>
      </c>
      <c r="C24">
        <v>48</v>
      </c>
      <c r="D24">
        <v>41.42</v>
      </c>
      <c r="E24">
        <v>1.91</v>
      </c>
      <c r="F24">
        <v>133.87</v>
      </c>
      <c r="G24">
        <v>6.09</v>
      </c>
      <c r="H24">
        <v>41.77</v>
      </c>
      <c r="I24">
        <v>1.75</v>
      </c>
      <c r="J24">
        <v>217.05</v>
      </c>
      <c r="K24">
        <v>9.76</v>
      </c>
    </row>
    <row r="25" spans="1:11" x14ac:dyDescent="0.25">
      <c r="A25" t="s">
        <v>20</v>
      </c>
      <c r="B25" t="s">
        <v>24</v>
      </c>
      <c r="C25">
        <v>50</v>
      </c>
      <c r="D25">
        <v>49.63</v>
      </c>
      <c r="E25">
        <v>2.15</v>
      </c>
      <c r="F25">
        <v>133.88</v>
      </c>
      <c r="G25">
        <v>6.37</v>
      </c>
      <c r="H25">
        <v>16.850000000000001</v>
      </c>
      <c r="I25">
        <v>1.38</v>
      </c>
      <c r="J25">
        <v>200.37</v>
      </c>
      <c r="K25">
        <v>9.89</v>
      </c>
    </row>
    <row r="26" spans="1:11" x14ac:dyDescent="0.25">
      <c r="A26" t="s">
        <v>20</v>
      </c>
      <c r="B26" t="s">
        <v>25</v>
      </c>
      <c r="C26">
        <v>53</v>
      </c>
      <c r="D26">
        <v>102.27</v>
      </c>
      <c r="E26">
        <v>4.04</v>
      </c>
      <c r="F26">
        <v>110.32</v>
      </c>
      <c r="G26">
        <v>5.24</v>
      </c>
      <c r="H26">
        <v>1.92</v>
      </c>
      <c r="I26">
        <v>0.22</v>
      </c>
      <c r="J26">
        <v>214.5</v>
      </c>
      <c r="K26">
        <v>9.5</v>
      </c>
    </row>
    <row r="27" spans="1:11" x14ac:dyDescent="0.25">
      <c r="A27" t="s">
        <v>26</v>
      </c>
      <c r="B27" t="s">
        <v>27</v>
      </c>
      <c r="C27">
        <v>48</v>
      </c>
      <c r="D27">
        <v>165.13</v>
      </c>
      <c r="E27">
        <v>4.41</v>
      </c>
      <c r="F27">
        <v>237.33</v>
      </c>
      <c r="G27">
        <v>6.14</v>
      </c>
      <c r="H27">
        <v>11.43</v>
      </c>
      <c r="I27">
        <v>0.89</v>
      </c>
      <c r="J27">
        <v>413.9</v>
      </c>
      <c r="K27">
        <v>11.44</v>
      </c>
    </row>
    <row r="28" spans="1:11" x14ac:dyDescent="0.25">
      <c r="A28" t="s">
        <v>26</v>
      </c>
      <c r="B28" t="s">
        <v>28</v>
      </c>
      <c r="C28">
        <v>46</v>
      </c>
      <c r="D28">
        <v>91.8</v>
      </c>
      <c r="E28">
        <v>3.03</v>
      </c>
      <c r="F28">
        <v>152.58000000000001</v>
      </c>
      <c r="G28">
        <v>5.4</v>
      </c>
      <c r="H28">
        <v>35.130000000000003</v>
      </c>
      <c r="I28">
        <v>6.57</v>
      </c>
      <c r="J28">
        <v>279.52</v>
      </c>
      <c r="K28">
        <v>15</v>
      </c>
    </row>
    <row r="29" spans="1:11" x14ac:dyDescent="0.25">
      <c r="A29" t="s">
        <v>26</v>
      </c>
      <c r="B29" t="s">
        <v>29</v>
      </c>
      <c r="C29">
        <v>45</v>
      </c>
      <c r="D29">
        <v>112.53</v>
      </c>
      <c r="E29">
        <v>2.54</v>
      </c>
      <c r="F29">
        <v>214.8</v>
      </c>
      <c r="G29">
        <v>6.71</v>
      </c>
      <c r="H29">
        <v>12.67</v>
      </c>
      <c r="I29">
        <v>1.1200000000000001</v>
      </c>
      <c r="J29">
        <v>340</v>
      </c>
      <c r="K29">
        <v>10.36</v>
      </c>
    </row>
    <row r="30" spans="1:11" x14ac:dyDescent="0.25">
      <c r="A30" t="s">
        <v>26</v>
      </c>
      <c r="B30" t="s">
        <v>26</v>
      </c>
      <c r="C30">
        <v>41</v>
      </c>
      <c r="D30">
        <v>138.93</v>
      </c>
      <c r="E30">
        <v>5.01</v>
      </c>
      <c r="F30">
        <v>83.8</v>
      </c>
      <c r="G30">
        <v>4.2699999999999996</v>
      </c>
      <c r="H30">
        <v>0</v>
      </c>
      <c r="I30">
        <v>0</v>
      </c>
      <c r="J30">
        <v>222.73</v>
      </c>
      <c r="K30">
        <v>9.2799999999999994</v>
      </c>
    </row>
    <row r="31" spans="1:11" x14ac:dyDescent="0.25">
      <c r="A31" t="s">
        <v>26</v>
      </c>
      <c r="B31" t="s">
        <v>72</v>
      </c>
      <c r="C31">
        <v>141</v>
      </c>
      <c r="D31">
        <v>169.62</v>
      </c>
      <c r="E31">
        <v>20</v>
      </c>
      <c r="F31">
        <v>209.1</v>
      </c>
      <c r="G31">
        <v>16.809999999999999</v>
      </c>
      <c r="H31">
        <v>7.57</v>
      </c>
      <c r="I31">
        <v>1.68</v>
      </c>
      <c r="J31">
        <v>386.28</v>
      </c>
      <c r="K31">
        <v>38.479999999999997</v>
      </c>
    </row>
    <row r="32" spans="1:11" x14ac:dyDescent="0.25">
      <c r="A32" t="s">
        <v>26</v>
      </c>
      <c r="B32" t="s">
        <v>30</v>
      </c>
      <c r="C32">
        <v>52</v>
      </c>
      <c r="D32">
        <v>25.53</v>
      </c>
      <c r="E32">
        <v>2.2000000000000002</v>
      </c>
      <c r="F32">
        <v>200.02</v>
      </c>
      <c r="G32">
        <v>6.06</v>
      </c>
      <c r="H32">
        <v>19.079999999999998</v>
      </c>
      <c r="I32">
        <v>1.21</v>
      </c>
      <c r="J32">
        <v>244.63</v>
      </c>
      <c r="K32">
        <v>9.4700000000000006</v>
      </c>
    </row>
    <row r="33" spans="1:11" x14ac:dyDescent="0.25">
      <c r="A33" t="s">
        <v>26</v>
      </c>
      <c r="B33" t="s">
        <v>31</v>
      </c>
      <c r="C33">
        <v>101</v>
      </c>
      <c r="D33">
        <v>71</v>
      </c>
      <c r="E33">
        <v>10.23</v>
      </c>
      <c r="F33">
        <v>152</v>
      </c>
      <c r="G33">
        <v>15.01</v>
      </c>
      <c r="H33">
        <v>113.1</v>
      </c>
      <c r="I33">
        <v>15.56</v>
      </c>
      <c r="J33">
        <v>336.1</v>
      </c>
      <c r="K33">
        <v>40.81</v>
      </c>
    </row>
    <row r="34" spans="1:11" x14ac:dyDescent="0.25">
      <c r="A34" t="s">
        <v>26</v>
      </c>
      <c r="B34" t="s">
        <v>74</v>
      </c>
      <c r="C34">
        <v>21</v>
      </c>
      <c r="D34">
        <v>31.6</v>
      </c>
      <c r="E34">
        <v>3</v>
      </c>
      <c r="F34">
        <v>180.45</v>
      </c>
      <c r="G34">
        <v>8.41</v>
      </c>
      <c r="H34">
        <v>0</v>
      </c>
      <c r="I34">
        <v>0</v>
      </c>
      <c r="J34">
        <v>212.05</v>
      </c>
      <c r="K34">
        <v>11.41</v>
      </c>
    </row>
    <row r="35" spans="1:11" x14ac:dyDescent="0.25">
      <c r="A35" t="s">
        <v>26</v>
      </c>
      <c r="B35" t="s">
        <v>32</v>
      </c>
      <c r="C35">
        <v>104</v>
      </c>
      <c r="D35">
        <v>0</v>
      </c>
      <c r="E35">
        <v>0</v>
      </c>
      <c r="F35">
        <v>293</v>
      </c>
      <c r="G35">
        <v>27.26</v>
      </c>
      <c r="H35">
        <v>268.35000000000002</v>
      </c>
      <c r="I35">
        <v>28.53</v>
      </c>
      <c r="J35">
        <v>561.35</v>
      </c>
      <c r="K35">
        <v>55.79</v>
      </c>
    </row>
    <row r="36" spans="1:11" x14ac:dyDescent="0.25">
      <c r="A36" t="s">
        <v>33</v>
      </c>
      <c r="B36" t="s">
        <v>34</v>
      </c>
      <c r="C36">
        <v>63</v>
      </c>
      <c r="D36">
        <v>78</v>
      </c>
      <c r="E36">
        <v>2.16</v>
      </c>
      <c r="F36">
        <v>322.07</v>
      </c>
      <c r="G36">
        <v>6.29</v>
      </c>
      <c r="H36">
        <v>20.07</v>
      </c>
      <c r="I36">
        <v>1.58</v>
      </c>
      <c r="J36">
        <v>420.13</v>
      </c>
      <c r="K36">
        <v>10.029999999999999</v>
      </c>
    </row>
    <row r="37" spans="1:11" x14ac:dyDescent="0.25">
      <c r="A37" t="s">
        <v>33</v>
      </c>
      <c r="B37" t="s">
        <v>35</v>
      </c>
      <c r="C37">
        <v>182</v>
      </c>
      <c r="D37">
        <v>291.12</v>
      </c>
      <c r="E37">
        <v>8.67</v>
      </c>
      <c r="F37">
        <v>213.92</v>
      </c>
      <c r="G37">
        <v>10.3</v>
      </c>
      <c r="H37">
        <v>17.25</v>
      </c>
      <c r="I37">
        <v>3.25</v>
      </c>
      <c r="J37">
        <v>522.28</v>
      </c>
      <c r="K37">
        <v>22.23</v>
      </c>
    </row>
    <row r="38" spans="1:11" x14ac:dyDescent="0.25">
      <c r="A38" t="s">
        <v>33</v>
      </c>
      <c r="B38" t="s">
        <v>36</v>
      </c>
      <c r="C38">
        <v>68</v>
      </c>
      <c r="D38">
        <v>142.47</v>
      </c>
      <c r="E38">
        <v>7.08</v>
      </c>
      <c r="F38">
        <v>80.13</v>
      </c>
      <c r="G38">
        <v>5.14</v>
      </c>
      <c r="H38">
        <v>17.48</v>
      </c>
      <c r="I38">
        <v>1.21</v>
      </c>
      <c r="J38">
        <v>240.08</v>
      </c>
      <c r="K38">
        <v>13.44</v>
      </c>
    </row>
    <row r="39" spans="1:11" x14ac:dyDescent="0.25">
      <c r="A39" t="s">
        <v>33</v>
      </c>
      <c r="B39" t="s">
        <v>37</v>
      </c>
      <c r="C39">
        <v>44</v>
      </c>
      <c r="D39">
        <v>112</v>
      </c>
      <c r="E39">
        <v>2.81</v>
      </c>
      <c r="F39">
        <v>122.27</v>
      </c>
      <c r="G39">
        <v>3.7</v>
      </c>
      <c r="H39">
        <v>5.17</v>
      </c>
      <c r="I39">
        <v>0.71</v>
      </c>
      <c r="J39">
        <v>239.43</v>
      </c>
      <c r="K39">
        <v>7.22</v>
      </c>
    </row>
    <row r="40" spans="1:11" x14ac:dyDescent="0.25">
      <c r="A40" t="s">
        <v>33</v>
      </c>
      <c r="B40" t="s">
        <v>38</v>
      </c>
      <c r="C40">
        <v>28</v>
      </c>
      <c r="D40">
        <v>131.6</v>
      </c>
      <c r="E40">
        <v>3.84</v>
      </c>
      <c r="F40">
        <v>43.27</v>
      </c>
      <c r="G40">
        <v>1.48</v>
      </c>
      <c r="H40">
        <v>7.17</v>
      </c>
      <c r="I40">
        <v>0.51</v>
      </c>
      <c r="J40">
        <v>182.03</v>
      </c>
      <c r="K40">
        <v>5.83</v>
      </c>
    </row>
    <row r="41" spans="1:11" x14ac:dyDescent="0.25">
      <c r="A41" t="s">
        <v>33</v>
      </c>
      <c r="B41" t="s">
        <v>39</v>
      </c>
      <c r="C41">
        <v>45</v>
      </c>
      <c r="D41">
        <v>213.07</v>
      </c>
      <c r="E41">
        <v>5.61</v>
      </c>
      <c r="F41">
        <v>29.17</v>
      </c>
      <c r="G41">
        <v>2.08</v>
      </c>
      <c r="H41">
        <v>7.38</v>
      </c>
      <c r="I41">
        <v>0.7</v>
      </c>
      <c r="J41">
        <v>249.61</v>
      </c>
      <c r="K41">
        <v>8.39</v>
      </c>
    </row>
    <row r="42" spans="1:11" x14ac:dyDescent="0.25">
      <c r="A42" t="s">
        <v>33</v>
      </c>
      <c r="B42" t="s">
        <v>40</v>
      </c>
      <c r="C42">
        <v>65</v>
      </c>
      <c r="D42">
        <v>329.67</v>
      </c>
      <c r="E42">
        <v>6.57</v>
      </c>
      <c r="F42">
        <v>259.87</v>
      </c>
      <c r="G42">
        <v>9.3000000000000007</v>
      </c>
      <c r="H42">
        <v>19.38</v>
      </c>
      <c r="I42">
        <v>2.25</v>
      </c>
      <c r="J42">
        <v>608.91999999999996</v>
      </c>
      <c r="K42">
        <v>18.12</v>
      </c>
    </row>
    <row r="43" spans="1:11" x14ac:dyDescent="0.25">
      <c r="A43" t="s">
        <v>33</v>
      </c>
      <c r="B43" t="s">
        <v>41</v>
      </c>
      <c r="C43">
        <v>19</v>
      </c>
      <c r="D43">
        <v>10.73</v>
      </c>
      <c r="E43">
        <v>0.27</v>
      </c>
      <c r="F43">
        <v>54.2</v>
      </c>
      <c r="G43">
        <v>1.74</v>
      </c>
      <c r="H43">
        <v>0.57999999999999996</v>
      </c>
      <c r="I43">
        <v>0.38</v>
      </c>
      <c r="J43">
        <v>65.52</v>
      </c>
      <c r="K43">
        <v>2.38</v>
      </c>
    </row>
    <row r="44" spans="1:11" x14ac:dyDescent="0.25">
      <c r="A44" t="s">
        <v>33</v>
      </c>
      <c r="B44" t="s">
        <v>42</v>
      </c>
      <c r="C44">
        <v>204</v>
      </c>
      <c r="D44">
        <v>1218.08</v>
      </c>
      <c r="E44">
        <v>42.84</v>
      </c>
      <c r="F44">
        <v>72.430000000000007</v>
      </c>
      <c r="G44">
        <v>4.3</v>
      </c>
      <c r="H44">
        <v>22.08</v>
      </c>
      <c r="I44">
        <v>1.94</v>
      </c>
      <c r="J44">
        <v>1312.6</v>
      </c>
      <c r="K44">
        <v>49.08</v>
      </c>
    </row>
    <row r="45" spans="1:11" x14ac:dyDescent="0.25">
      <c r="A45" t="s">
        <v>33</v>
      </c>
      <c r="B45" t="s">
        <v>43</v>
      </c>
      <c r="C45">
        <v>4</v>
      </c>
      <c r="D45">
        <v>6.8</v>
      </c>
      <c r="E45">
        <v>0.44</v>
      </c>
      <c r="F45">
        <v>0</v>
      </c>
      <c r="G45">
        <v>0</v>
      </c>
      <c r="H45">
        <v>0</v>
      </c>
      <c r="I45">
        <v>0</v>
      </c>
      <c r="J45">
        <v>6.8</v>
      </c>
      <c r="K45">
        <v>0.44</v>
      </c>
    </row>
    <row r="46" spans="1:11" x14ac:dyDescent="0.25">
      <c r="A46" t="s">
        <v>33</v>
      </c>
      <c r="B46" t="s">
        <v>33</v>
      </c>
      <c r="C46">
        <v>35</v>
      </c>
      <c r="D46">
        <v>135.19999999999999</v>
      </c>
      <c r="E46">
        <v>4.54</v>
      </c>
      <c r="F46">
        <v>75.73</v>
      </c>
      <c r="G46">
        <v>2.88</v>
      </c>
      <c r="H46">
        <v>0</v>
      </c>
      <c r="I46">
        <v>0</v>
      </c>
      <c r="J46">
        <v>210.93</v>
      </c>
      <c r="K46">
        <v>7.42</v>
      </c>
    </row>
    <row r="47" spans="1:11" x14ac:dyDescent="0.25">
      <c r="A47" t="s">
        <v>33</v>
      </c>
      <c r="B47" t="s">
        <v>44</v>
      </c>
      <c r="C47">
        <v>27</v>
      </c>
      <c r="D47">
        <v>66.13</v>
      </c>
      <c r="E47">
        <v>1.45</v>
      </c>
      <c r="F47">
        <v>141.4</v>
      </c>
      <c r="G47">
        <v>4.0199999999999996</v>
      </c>
      <c r="H47">
        <v>0</v>
      </c>
      <c r="I47">
        <v>0</v>
      </c>
      <c r="J47">
        <v>207.53</v>
      </c>
      <c r="K47">
        <v>5.47</v>
      </c>
    </row>
    <row r="48" spans="1:11" x14ac:dyDescent="0.25">
      <c r="A48" t="s">
        <v>33</v>
      </c>
      <c r="B48" t="s">
        <v>45</v>
      </c>
      <c r="C48">
        <v>124</v>
      </c>
      <c r="D48">
        <v>385.2</v>
      </c>
      <c r="E48">
        <v>14.01</v>
      </c>
      <c r="F48">
        <v>19.68</v>
      </c>
      <c r="G48">
        <v>1.89</v>
      </c>
      <c r="H48">
        <v>9.18</v>
      </c>
      <c r="I48">
        <v>1.45</v>
      </c>
      <c r="J48">
        <v>414.07</v>
      </c>
      <c r="K48">
        <v>17.36</v>
      </c>
    </row>
    <row r="49" spans="1:11" x14ac:dyDescent="0.25">
      <c r="A49" t="s">
        <v>33</v>
      </c>
      <c r="B49" t="s">
        <v>46</v>
      </c>
      <c r="C49">
        <v>51</v>
      </c>
      <c r="D49">
        <v>197.8</v>
      </c>
      <c r="E49">
        <v>3.72</v>
      </c>
      <c r="F49">
        <v>177.28</v>
      </c>
      <c r="G49">
        <v>6.49</v>
      </c>
      <c r="H49">
        <v>47.43</v>
      </c>
      <c r="I49">
        <v>4.1100000000000003</v>
      </c>
      <c r="J49">
        <v>422.52</v>
      </c>
      <c r="K49">
        <v>14.32</v>
      </c>
    </row>
    <row r="50" spans="1:11" x14ac:dyDescent="0.25">
      <c r="A50" t="s">
        <v>33</v>
      </c>
      <c r="B50" t="s">
        <v>47</v>
      </c>
      <c r="C50">
        <v>106</v>
      </c>
      <c r="D50">
        <v>307.13</v>
      </c>
      <c r="E50">
        <v>5.35</v>
      </c>
      <c r="F50">
        <v>479.43</v>
      </c>
      <c r="G50">
        <v>13.13</v>
      </c>
      <c r="H50">
        <v>24.6</v>
      </c>
      <c r="I50">
        <v>2.5</v>
      </c>
      <c r="J50">
        <v>811.17</v>
      </c>
      <c r="K50">
        <v>20.97</v>
      </c>
    </row>
    <row r="51" spans="1:11" x14ac:dyDescent="0.25">
      <c r="A51" t="s">
        <v>33</v>
      </c>
      <c r="B51" t="s">
        <v>48</v>
      </c>
      <c r="C51">
        <v>82</v>
      </c>
      <c r="D51">
        <v>74.930000000000007</v>
      </c>
      <c r="E51">
        <v>2.04</v>
      </c>
      <c r="F51">
        <v>502.73</v>
      </c>
      <c r="G51">
        <v>14.56</v>
      </c>
      <c r="H51">
        <v>9.17</v>
      </c>
      <c r="I51">
        <v>1.05</v>
      </c>
      <c r="J51">
        <v>586.83000000000004</v>
      </c>
      <c r="K51">
        <v>17.66</v>
      </c>
    </row>
    <row r="52" spans="1:11" x14ac:dyDescent="0.25">
      <c r="A52" t="s">
        <v>49</v>
      </c>
      <c r="B52" t="s">
        <v>75</v>
      </c>
      <c r="C52">
        <v>8</v>
      </c>
      <c r="D52">
        <v>0</v>
      </c>
      <c r="E52">
        <v>0</v>
      </c>
      <c r="F52">
        <v>8</v>
      </c>
      <c r="G52">
        <v>7</v>
      </c>
      <c r="H52">
        <v>0</v>
      </c>
      <c r="I52">
        <v>0</v>
      </c>
      <c r="J52">
        <v>8</v>
      </c>
      <c r="K52">
        <v>7</v>
      </c>
    </row>
    <row r="53" spans="1:11" x14ac:dyDescent="0.25">
      <c r="A53" t="s">
        <v>49</v>
      </c>
      <c r="B53" t="s">
        <v>76</v>
      </c>
      <c r="C53">
        <v>12</v>
      </c>
      <c r="D53">
        <v>36.270000000000003</v>
      </c>
      <c r="E53">
        <v>2.72</v>
      </c>
      <c r="F53">
        <v>14.13</v>
      </c>
      <c r="G53">
        <v>1.04</v>
      </c>
      <c r="H53">
        <v>0</v>
      </c>
      <c r="I53">
        <v>0</v>
      </c>
      <c r="J53">
        <v>50.4</v>
      </c>
      <c r="K53">
        <v>3.76</v>
      </c>
    </row>
    <row r="54" spans="1:11" x14ac:dyDescent="0.25">
      <c r="A54" t="s">
        <v>49</v>
      </c>
      <c r="B54" t="s">
        <v>77</v>
      </c>
      <c r="C54">
        <v>1</v>
      </c>
      <c r="D54">
        <v>3.2</v>
      </c>
      <c r="E54">
        <v>0.13</v>
      </c>
      <c r="F54">
        <v>0</v>
      </c>
      <c r="G54">
        <v>0</v>
      </c>
      <c r="H54">
        <v>0</v>
      </c>
      <c r="I54">
        <v>0</v>
      </c>
      <c r="J54">
        <v>3.2</v>
      </c>
      <c r="K54">
        <v>0.13</v>
      </c>
    </row>
    <row r="55" spans="1:11" x14ac:dyDescent="0.25">
      <c r="A55" t="s">
        <v>49</v>
      </c>
      <c r="B55" t="s">
        <v>50</v>
      </c>
      <c r="C55">
        <v>75</v>
      </c>
      <c r="D55">
        <v>136.27000000000001</v>
      </c>
      <c r="E55">
        <v>4.33</v>
      </c>
      <c r="F55">
        <v>27.8</v>
      </c>
      <c r="G55">
        <v>1.49</v>
      </c>
      <c r="H55">
        <v>0.08</v>
      </c>
      <c r="I55">
        <v>1</v>
      </c>
      <c r="J55">
        <v>164.15</v>
      </c>
      <c r="K55">
        <v>6.82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5"/>
  <sheetViews>
    <sheetView topLeftCell="Y1" zoomScale="85" zoomScaleNormal="85" workbookViewId="0">
      <selection activeCell="AK2" sqref="AK2:AU53"/>
    </sheetView>
  </sheetViews>
  <sheetFormatPr defaultRowHeight="15" x14ac:dyDescent="0.25"/>
  <cols>
    <col min="1" max="1" width="11" hidden="1" customWidth="1"/>
    <col min="2" max="2" width="7.42578125" hidden="1" customWidth="1"/>
    <col min="3" max="3" width="10" hidden="1" customWidth="1"/>
    <col min="4" max="4" width="10.5703125" hidden="1" customWidth="1"/>
    <col min="5" max="5" width="10.28515625" hidden="1" customWidth="1"/>
    <col min="6" max="6" width="10.7109375" hidden="1" customWidth="1"/>
    <col min="7" max="7" width="11.7109375" hidden="1" customWidth="1"/>
    <col min="8" max="8" width="9.5703125" hidden="1" customWidth="1"/>
    <col min="9" max="9" width="9.28515625" hidden="1" customWidth="1"/>
    <col min="10" max="10" width="12" hidden="1" customWidth="1"/>
    <col min="11" max="11" width="11.7109375" hidden="1" customWidth="1"/>
    <col min="12" max="12" width="0" hidden="1" customWidth="1"/>
    <col min="13" max="13" width="11" hidden="1" customWidth="1"/>
    <col min="14" max="14" width="7.42578125" hidden="1" customWidth="1"/>
    <col min="15" max="15" width="10" hidden="1" customWidth="1"/>
    <col min="16" max="16" width="10.5703125" hidden="1" customWidth="1"/>
    <col min="17" max="17" width="10.28515625" hidden="1" customWidth="1"/>
    <col min="18" max="18" width="10.7109375" hidden="1" customWidth="1"/>
    <col min="19" max="19" width="11.7109375" hidden="1" customWidth="1"/>
    <col min="20" max="20" width="9.5703125" hidden="1" customWidth="1"/>
    <col min="21" max="21" width="9.28515625" hidden="1" customWidth="1"/>
    <col min="22" max="22" width="12" hidden="1" customWidth="1"/>
    <col min="23" max="23" width="11.7109375" hidden="1" customWidth="1"/>
    <col min="24" max="24" width="0" hidden="1" customWidth="1"/>
    <col min="25" max="25" width="8.7109375" bestFit="1" customWidth="1"/>
    <col min="26" max="26" width="6.85546875" bestFit="1" customWidth="1"/>
    <col min="27" max="27" width="8.140625" bestFit="1" customWidth="1"/>
    <col min="28" max="29" width="8.42578125" bestFit="1" customWidth="1"/>
    <col min="30" max="30" width="8.85546875" bestFit="1" customWidth="1"/>
    <col min="31" max="31" width="9.85546875" bestFit="1" customWidth="1"/>
    <col min="32" max="33" width="7.5703125" bestFit="1" customWidth="1"/>
    <col min="34" max="35" width="9.5703125" bestFit="1" customWidth="1"/>
  </cols>
  <sheetData>
    <row r="1" spans="1:35" x14ac:dyDescent="0.25">
      <c r="A1" t="s">
        <v>62</v>
      </c>
      <c r="B1" t="s">
        <v>0</v>
      </c>
      <c r="C1" t="s">
        <v>1</v>
      </c>
      <c r="D1" t="s">
        <v>63</v>
      </c>
      <c r="E1" t="s">
        <v>64</v>
      </c>
      <c r="F1" t="s">
        <v>65</v>
      </c>
      <c r="G1" t="s">
        <v>66</v>
      </c>
      <c r="H1" t="s">
        <v>67</v>
      </c>
      <c r="I1" t="s">
        <v>68</v>
      </c>
      <c r="J1" t="s">
        <v>69</v>
      </c>
      <c r="K1" t="s">
        <v>70</v>
      </c>
      <c r="M1" t="s">
        <v>62</v>
      </c>
      <c r="N1" t="s">
        <v>0</v>
      </c>
      <c r="O1" t="s">
        <v>1</v>
      </c>
      <c r="P1" t="s">
        <v>63</v>
      </c>
      <c r="Q1" t="s">
        <v>64</v>
      </c>
      <c r="R1" t="s">
        <v>65</v>
      </c>
      <c r="S1" t="s">
        <v>66</v>
      </c>
      <c r="T1" t="s">
        <v>67</v>
      </c>
      <c r="U1" t="s">
        <v>68</v>
      </c>
      <c r="V1" t="s">
        <v>69</v>
      </c>
      <c r="W1" t="s">
        <v>70</v>
      </c>
      <c r="Y1" s="10" t="s">
        <v>62</v>
      </c>
      <c r="Z1" s="10" t="s">
        <v>0</v>
      </c>
      <c r="AA1" s="10" t="s">
        <v>1</v>
      </c>
      <c r="AB1" s="10" t="s">
        <v>63</v>
      </c>
      <c r="AC1" s="10" t="s">
        <v>64</v>
      </c>
      <c r="AD1" s="10" t="s">
        <v>65</v>
      </c>
      <c r="AE1" s="10" t="s">
        <v>66</v>
      </c>
      <c r="AF1" s="10" t="s">
        <v>67</v>
      </c>
      <c r="AG1" s="10" t="s">
        <v>68</v>
      </c>
      <c r="AH1" s="10" t="s">
        <v>69</v>
      </c>
      <c r="AI1" s="10" t="s">
        <v>70</v>
      </c>
    </row>
    <row r="2" spans="1:35" x14ac:dyDescent="0.25">
      <c r="A2" t="s">
        <v>2</v>
      </c>
      <c r="B2" t="s">
        <v>2</v>
      </c>
      <c r="C2">
        <v>15</v>
      </c>
      <c r="D2">
        <v>73.33</v>
      </c>
      <c r="E2">
        <v>3.13</v>
      </c>
      <c r="F2">
        <v>15.07</v>
      </c>
      <c r="G2">
        <v>0.77</v>
      </c>
      <c r="H2">
        <v>0</v>
      </c>
      <c r="I2">
        <v>0</v>
      </c>
      <c r="J2">
        <v>88.4</v>
      </c>
      <c r="K2">
        <v>3.9</v>
      </c>
      <c r="M2" t="s">
        <v>2</v>
      </c>
      <c r="N2" t="s">
        <v>2</v>
      </c>
      <c r="O2">
        <v>14</v>
      </c>
      <c r="P2">
        <v>75.47</v>
      </c>
      <c r="Q2">
        <v>2.2000000000000002</v>
      </c>
      <c r="R2">
        <v>29.07</v>
      </c>
      <c r="S2">
        <v>0.8</v>
      </c>
      <c r="T2">
        <v>0</v>
      </c>
      <c r="U2">
        <v>0</v>
      </c>
      <c r="V2">
        <v>104.53</v>
      </c>
      <c r="W2">
        <v>3</v>
      </c>
      <c r="Y2" t="str">
        <f>A2</f>
        <v>AL</v>
      </c>
      <c r="Z2" t="str">
        <f>B2</f>
        <v>AL</v>
      </c>
      <c r="AA2">
        <f>C2-O2</f>
        <v>1</v>
      </c>
      <c r="AB2">
        <f t="shared" ref="AB2:AI17" si="0">D2-P2</f>
        <v>-2.1400000000000006</v>
      </c>
      <c r="AC2">
        <f t="shared" si="0"/>
        <v>0.92999999999999972</v>
      </c>
      <c r="AD2">
        <f t="shared" si="0"/>
        <v>-14</v>
      </c>
      <c r="AE2">
        <f t="shared" si="0"/>
        <v>-3.0000000000000027E-2</v>
      </c>
      <c r="AF2">
        <f t="shared" si="0"/>
        <v>0</v>
      </c>
      <c r="AG2">
        <f t="shared" si="0"/>
        <v>0</v>
      </c>
      <c r="AH2">
        <f t="shared" si="0"/>
        <v>-16.129999999999995</v>
      </c>
      <c r="AI2">
        <f>K2-W2</f>
        <v>0.89999999999999991</v>
      </c>
    </row>
    <row r="3" spans="1:35" x14ac:dyDescent="0.25">
      <c r="A3" t="s">
        <v>2</v>
      </c>
      <c r="B3" t="s">
        <v>3</v>
      </c>
      <c r="C3">
        <v>122</v>
      </c>
      <c r="D3">
        <v>288.5</v>
      </c>
      <c r="E3">
        <v>12.52</v>
      </c>
      <c r="F3">
        <v>133.87</v>
      </c>
      <c r="G3">
        <v>8.57</v>
      </c>
      <c r="H3">
        <v>16.78</v>
      </c>
      <c r="I3">
        <v>2.29</v>
      </c>
      <c r="J3">
        <v>439.15</v>
      </c>
      <c r="K3">
        <v>23.37</v>
      </c>
      <c r="M3" t="s">
        <v>2</v>
      </c>
      <c r="N3" t="s">
        <v>3</v>
      </c>
      <c r="O3">
        <v>137</v>
      </c>
      <c r="P3">
        <v>278.77</v>
      </c>
      <c r="Q3">
        <v>9.66</v>
      </c>
      <c r="R3">
        <v>159.97999999999999</v>
      </c>
      <c r="S3">
        <v>8.59</v>
      </c>
      <c r="T3">
        <v>17.420000000000002</v>
      </c>
      <c r="U3">
        <v>2.44</v>
      </c>
      <c r="V3">
        <v>456.17</v>
      </c>
      <c r="W3">
        <v>20.7</v>
      </c>
      <c r="Y3" t="str">
        <f t="shared" ref="Y3:Y54" si="1">A3</f>
        <v>AL</v>
      </c>
      <c r="Z3" t="str">
        <f t="shared" ref="Z3:Z54" si="2">B3</f>
        <v>ART</v>
      </c>
      <c r="AA3">
        <f t="shared" ref="AA3:AA55" si="3">C3-O3</f>
        <v>-15</v>
      </c>
      <c r="AB3">
        <f t="shared" si="0"/>
        <v>9.7300000000000182</v>
      </c>
      <c r="AC3">
        <f t="shared" si="0"/>
        <v>2.8599999999999994</v>
      </c>
      <c r="AD3">
        <f t="shared" si="0"/>
        <v>-26.109999999999985</v>
      </c>
      <c r="AE3">
        <f t="shared" si="0"/>
        <v>-1.9999999999999574E-2</v>
      </c>
      <c r="AF3">
        <f t="shared" si="0"/>
        <v>-0.64000000000000057</v>
      </c>
      <c r="AG3">
        <f t="shared" si="0"/>
        <v>-0.14999999999999991</v>
      </c>
      <c r="AH3">
        <f t="shared" si="0"/>
        <v>-17.020000000000039</v>
      </c>
      <c r="AI3">
        <f t="shared" si="0"/>
        <v>2.6700000000000017</v>
      </c>
    </row>
    <row r="4" spans="1:35" x14ac:dyDescent="0.25">
      <c r="A4" t="s">
        <v>2</v>
      </c>
      <c r="B4" t="s">
        <v>4</v>
      </c>
      <c r="C4">
        <v>115</v>
      </c>
      <c r="D4">
        <v>470.93</v>
      </c>
      <c r="E4">
        <v>14.91</v>
      </c>
      <c r="F4">
        <v>239.25</v>
      </c>
      <c r="G4">
        <v>10.52</v>
      </c>
      <c r="H4">
        <v>25.17</v>
      </c>
      <c r="I4">
        <v>2.77</v>
      </c>
      <c r="J4">
        <v>735.35</v>
      </c>
      <c r="K4">
        <v>28.2</v>
      </c>
      <c r="M4" t="s">
        <v>2</v>
      </c>
      <c r="N4" t="s">
        <v>4</v>
      </c>
      <c r="O4">
        <v>101</v>
      </c>
      <c r="P4">
        <v>372.12</v>
      </c>
      <c r="Q4">
        <v>12.6</v>
      </c>
      <c r="R4">
        <v>175.43</v>
      </c>
      <c r="S4">
        <v>10.5</v>
      </c>
      <c r="T4">
        <v>21.67</v>
      </c>
      <c r="U4">
        <v>2.95</v>
      </c>
      <c r="V4">
        <v>569.22</v>
      </c>
      <c r="W4">
        <v>26.04</v>
      </c>
      <c r="Y4" t="str">
        <f t="shared" si="1"/>
        <v>AL</v>
      </c>
      <c r="Z4" t="str">
        <f t="shared" si="2"/>
        <v>COMS</v>
      </c>
      <c r="AA4">
        <f t="shared" si="3"/>
        <v>14</v>
      </c>
      <c r="AB4">
        <f t="shared" si="0"/>
        <v>98.81</v>
      </c>
      <c r="AC4">
        <f t="shared" si="0"/>
        <v>2.3100000000000005</v>
      </c>
      <c r="AD4">
        <f t="shared" si="0"/>
        <v>63.819999999999993</v>
      </c>
      <c r="AE4">
        <f t="shared" si="0"/>
        <v>1.9999999999999574E-2</v>
      </c>
      <c r="AF4">
        <f t="shared" si="0"/>
        <v>3.5</v>
      </c>
      <c r="AG4">
        <f t="shared" si="0"/>
        <v>-0.18000000000000016</v>
      </c>
      <c r="AH4">
        <f t="shared" si="0"/>
        <v>166.13</v>
      </c>
      <c r="AI4">
        <f t="shared" si="0"/>
        <v>2.16</v>
      </c>
    </row>
    <row r="5" spans="1:35" x14ac:dyDescent="0.25">
      <c r="A5" t="s">
        <v>2</v>
      </c>
      <c r="B5" t="s">
        <v>5</v>
      </c>
      <c r="C5">
        <v>279</v>
      </c>
      <c r="D5">
        <v>1115.8699999999999</v>
      </c>
      <c r="E5">
        <v>49.89</v>
      </c>
      <c r="F5">
        <v>226.05</v>
      </c>
      <c r="G5">
        <v>10.83</v>
      </c>
      <c r="H5">
        <v>22.17</v>
      </c>
      <c r="I5">
        <v>2.6</v>
      </c>
      <c r="J5">
        <v>1364.08</v>
      </c>
      <c r="K5">
        <v>63.32</v>
      </c>
      <c r="M5" t="s">
        <v>2</v>
      </c>
      <c r="N5" t="s">
        <v>5</v>
      </c>
      <c r="O5">
        <v>250</v>
      </c>
      <c r="P5">
        <v>1068.4000000000001</v>
      </c>
      <c r="Q5">
        <v>46.45</v>
      </c>
      <c r="R5">
        <v>201.77</v>
      </c>
      <c r="S5">
        <v>9.0299999999999994</v>
      </c>
      <c r="T5">
        <v>23.1</v>
      </c>
      <c r="U5">
        <v>2.31</v>
      </c>
      <c r="V5">
        <v>1293.27</v>
      </c>
      <c r="W5">
        <v>57.79</v>
      </c>
      <c r="Y5" t="str">
        <f t="shared" si="1"/>
        <v>AL</v>
      </c>
      <c r="Z5" t="str">
        <f t="shared" si="2"/>
        <v>ENGL</v>
      </c>
      <c r="AA5">
        <f t="shared" si="3"/>
        <v>29</v>
      </c>
      <c r="AB5">
        <f t="shared" si="0"/>
        <v>47.4699999999998</v>
      </c>
      <c r="AC5">
        <f t="shared" si="0"/>
        <v>3.4399999999999977</v>
      </c>
      <c r="AD5">
        <f t="shared" si="0"/>
        <v>24.28</v>
      </c>
      <c r="AE5">
        <f t="shared" si="0"/>
        <v>1.8000000000000007</v>
      </c>
      <c r="AF5">
        <f t="shared" si="0"/>
        <v>-0.92999999999999972</v>
      </c>
      <c r="AG5">
        <f t="shared" si="0"/>
        <v>0.29000000000000004</v>
      </c>
      <c r="AH5">
        <f t="shared" si="0"/>
        <v>70.809999999999945</v>
      </c>
      <c r="AI5">
        <f t="shared" si="0"/>
        <v>5.5300000000000011</v>
      </c>
    </row>
    <row r="6" spans="1:35" x14ac:dyDescent="0.25">
      <c r="A6" t="s">
        <v>2</v>
      </c>
      <c r="B6" t="s">
        <v>6</v>
      </c>
      <c r="C6">
        <v>31</v>
      </c>
      <c r="D6">
        <v>47.47</v>
      </c>
      <c r="E6">
        <v>2.14</v>
      </c>
      <c r="F6">
        <v>126.73</v>
      </c>
      <c r="G6">
        <v>6.37</v>
      </c>
      <c r="H6">
        <v>0</v>
      </c>
      <c r="I6">
        <v>0</v>
      </c>
      <c r="J6">
        <v>174.2</v>
      </c>
      <c r="K6">
        <v>8.51</v>
      </c>
      <c r="M6" t="s">
        <v>2</v>
      </c>
      <c r="N6" t="s">
        <v>6</v>
      </c>
      <c r="O6">
        <v>25</v>
      </c>
      <c r="P6">
        <v>56.8</v>
      </c>
      <c r="Q6">
        <v>1.69</v>
      </c>
      <c r="R6">
        <v>97.33</v>
      </c>
      <c r="S6">
        <v>4.42</v>
      </c>
      <c r="T6">
        <v>0</v>
      </c>
      <c r="U6">
        <v>0</v>
      </c>
      <c r="V6">
        <v>154.13</v>
      </c>
      <c r="W6">
        <v>6.11</v>
      </c>
      <c r="Y6" t="str">
        <f t="shared" si="1"/>
        <v>AL</v>
      </c>
      <c r="Z6" t="str">
        <f t="shared" si="2"/>
        <v>LBS</v>
      </c>
      <c r="AA6">
        <f t="shared" si="3"/>
        <v>6</v>
      </c>
      <c r="AB6">
        <f t="shared" si="0"/>
        <v>-9.3299999999999983</v>
      </c>
      <c r="AC6">
        <f t="shared" si="0"/>
        <v>0.45000000000000018</v>
      </c>
      <c r="AD6">
        <f t="shared" si="0"/>
        <v>29.400000000000006</v>
      </c>
      <c r="AE6">
        <f t="shared" si="0"/>
        <v>1.9500000000000002</v>
      </c>
      <c r="AF6">
        <f t="shared" si="0"/>
        <v>0</v>
      </c>
      <c r="AG6">
        <f t="shared" si="0"/>
        <v>0</v>
      </c>
      <c r="AH6">
        <f t="shared" si="0"/>
        <v>20.069999999999993</v>
      </c>
      <c r="AI6">
        <f t="shared" si="0"/>
        <v>2.3999999999999995</v>
      </c>
    </row>
    <row r="7" spans="1:35" x14ac:dyDescent="0.25">
      <c r="A7" t="s">
        <v>2</v>
      </c>
      <c r="B7" t="s">
        <v>7</v>
      </c>
      <c r="C7">
        <v>67</v>
      </c>
      <c r="D7">
        <v>243.6</v>
      </c>
      <c r="E7">
        <v>19.7</v>
      </c>
      <c r="F7">
        <v>82.8</v>
      </c>
      <c r="G7">
        <v>8.67</v>
      </c>
      <c r="H7">
        <v>6.67</v>
      </c>
      <c r="I7">
        <v>0.97</v>
      </c>
      <c r="J7">
        <v>333.07</v>
      </c>
      <c r="K7">
        <v>29.34</v>
      </c>
      <c r="M7" t="s">
        <v>2</v>
      </c>
      <c r="N7" t="s">
        <v>7</v>
      </c>
      <c r="O7">
        <v>66</v>
      </c>
      <c r="P7">
        <v>191.13</v>
      </c>
      <c r="Q7">
        <v>9.7200000000000006</v>
      </c>
      <c r="R7">
        <v>88.73</v>
      </c>
      <c r="S7">
        <v>7.34</v>
      </c>
      <c r="T7">
        <v>9</v>
      </c>
      <c r="U7">
        <v>0.97</v>
      </c>
      <c r="V7">
        <v>288.87</v>
      </c>
      <c r="W7">
        <v>18.03</v>
      </c>
      <c r="Y7" t="str">
        <f t="shared" si="1"/>
        <v>AL</v>
      </c>
      <c r="Z7" t="str">
        <f t="shared" si="2"/>
        <v>MLL</v>
      </c>
      <c r="AA7">
        <f t="shared" si="3"/>
        <v>1</v>
      </c>
      <c r="AB7">
        <f t="shared" si="0"/>
        <v>52.47</v>
      </c>
      <c r="AC7">
        <f t="shared" si="0"/>
        <v>9.9799999999999986</v>
      </c>
      <c r="AD7">
        <f t="shared" si="0"/>
        <v>-5.9300000000000068</v>
      </c>
      <c r="AE7">
        <f t="shared" si="0"/>
        <v>1.33</v>
      </c>
      <c r="AF7">
        <f t="shared" si="0"/>
        <v>-2.33</v>
      </c>
      <c r="AG7">
        <f t="shared" si="0"/>
        <v>0</v>
      </c>
      <c r="AH7">
        <f t="shared" si="0"/>
        <v>44.199999999999989</v>
      </c>
      <c r="AI7">
        <f t="shared" si="0"/>
        <v>11.309999999999999</v>
      </c>
    </row>
    <row r="8" spans="1:35" x14ac:dyDescent="0.25">
      <c r="A8" t="s">
        <v>2</v>
      </c>
      <c r="B8" t="s">
        <v>71</v>
      </c>
      <c r="C8">
        <v>224</v>
      </c>
      <c r="D8">
        <v>230.85</v>
      </c>
      <c r="E8">
        <v>22.43</v>
      </c>
      <c r="F8">
        <v>130.16999999999999</v>
      </c>
      <c r="G8">
        <v>25.02</v>
      </c>
      <c r="H8">
        <v>16.329999999999998</v>
      </c>
      <c r="I8">
        <v>9.51</v>
      </c>
      <c r="J8">
        <v>377.35</v>
      </c>
      <c r="K8">
        <v>56.96</v>
      </c>
      <c r="M8" t="s">
        <v>2</v>
      </c>
      <c r="N8" t="s">
        <v>71</v>
      </c>
      <c r="O8">
        <v>215</v>
      </c>
      <c r="P8">
        <v>250.03</v>
      </c>
      <c r="Q8">
        <v>10.7</v>
      </c>
      <c r="R8">
        <v>109.6</v>
      </c>
      <c r="S8">
        <v>14.83</v>
      </c>
      <c r="T8">
        <v>27.92</v>
      </c>
      <c r="U8">
        <v>4.49</v>
      </c>
      <c r="V8">
        <v>387.55</v>
      </c>
      <c r="W8">
        <v>30.03</v>
      </c>
      <c r="Y8" t="str">
        <f t="shared" si="1"/>
        <v>AL</v>
      </c>
      <c r="Z8" t="str">
        <f t="shared" si="2"/>
        <v>MTD</v>
      </c>
      <c r="AA8">
        <f t="shared" si="3"/>
        <v>9</v>
      </c>
      <c r="AB8">
        <f t="shared" si="0"/>
        <v>-19.180000000000007</v>
      </c>
      <c r="AC8">
        <f t="shared" si="0"/>
        <v>11.73</v>
      </c>
      <c r="AD8">
        <f t="shared" si="0"/>
        <v>20.569999999999993</v>
      </c>
      <c r="AE8">
        <f t="shared" si="0"/>
        <v>10.19</v>
      </c>
      <c r="AF8">
        <f t="shared" si="0"/>
        <v>-11.590000000000003</v>
      </c>
      <c r="AG8">
        <f t="shared" si="0"/>
        <v>5.0199999999999996</v>
      </c>
      <c r="AH8">
        <f t="shared" si="0"/>
        <v>-10.199999999999989</v>
      </c>
      <c r="AI8">
        <f t="shared" si="0"/>
        <v>26.93</v>
      </c>
    </row>
    <row r="9" spans="1:35" x14ac:dyDescent="0.25">
      <c r="A9" t="s">
        <v>2</v>
      </c>
      <c r="B9" t="s">
        <v>8</v>
      </c>
      <c r="C9">
        <v>47</v>
      </c>
      <c r="D9">
        <v>331.33</v>
      </c>
      <c r="E9">
        <v>6.85</v>
      </c>
      <c r="F9">
        <v>253</v>
      </c>
      <c r="G9">
        <v>6.38</v>
      </c>
      <c r="H9">
        <v>10.02</v>
      </c>
      <c r="I9">
        <v>1.24</v>
      </c>
      <c r="J9">
        <v>594.35</v>
      </c>
      <c r="K9">
        <v>14.47</v>
      </c>
      <c r="M9" t="s">
        <v>2</v>
      </c>
      <c r="N9" t="s">
        <v>8</v>
      </c>
      <c r="O9">
        <v>43</v>
      </c>
      <c r="P9">
        <v>289.2</v>
      </c>
      <c r="Q9">
        <v>5.55</v>
      </c>
      <c r="R9">
        <v>247.47</v>
      </c>
      <c r="S9">
        <v>6.34</v>
      </c>
      <c r="T9">
        <v>13.08</v>
      </c>
      <c r="U9">
        <v>1.19</v>
      </c>
      <c r="V9">
        <v>549.75</v>
      </c>
      <c r="W9">
        <v>13.09</v>
      </c>
      <c r="Y9" t="str">
        <f t="shared" si="1"/>
        <v>AL</v>
      </c>
      <c r="Z9" t="str">
        <f t="shared" si="2"/>
        <v>PHIL</v>
      </c>
      <c r="AA9">
        <f t="shared" si="3"/>
        <v>4</v>
      </c>
      <c r="AB9">
        <f t="shared" si="0"/>
        <v>42.129999999999995</v>
      </c>
      <c r="AC9">
        <f t="shared" si="0"/>
        <v>1.2999999999999998</v>
      </c>
      <c r="AD9">
        <f t="shared" si="0"/>
        <v>5.5300000000000011</v>
      </c>
      <c r="AE9">
        <f t="shared" si="0"/>
        <v>4.0000000000000036E-2</v>
      </c>
      <c r="AF9">
        <f t="shared" si="0"/>
        <v>-3.0600000000000005</v>
      </c>
      <c r="AG9">
        <f t="shared" si="0"/>
        <v>5.0000000000000044E-2</v>
      </c>
      <c r="AH9">
        <f t="shared" si="0"/>
        <v>44.600000000000023</v>
      </c>
      <c r="AI9">
        <f t="shared" si="0"/>
        <v>1.3800000000000008</v>
      </c>
    </row>
    <row r="10" spans="1:35" x14ac:dyDescent="0.25">
      <c r="A10" t="s">
        <v>2</v>
      </c>
      <c r="B10" t="s">
        <v>73</v>
      </c>
      <c r="C10">
        <v>114</v>
      </c>
      <c r="D10">
        <v>125.2</v>
      </c>
      <c r="E10">
        <v>5.4</v>
      </c>
      <c r="F10">
        <v>257.33</v>
      </c>
      <c r="G10">
        <v>10.41</v>
      </c>
      <c r="H10">
        <v>41.33</v>
      </c>
      <c r="I10">
        <v>4.34</v>
      </c>
      <c r="J10">
        <v>423.87</v>
      </c>
      <c r="K10">
        <v>20.149999999999999</v>
      </c>
      <c r="M10" t="s">
        <v>2</v>
      </c>
      <c r="N10" t="s">
        <v>73</v>
      </c>
      <c r="O10">
        <v>103</v>
      </c>
      <c r="P10">
        <v>108.47</v>
      </c>
      <c r="Q10">
        <v>4.66</v>
      </c>
      <c r="R10">
        <v>221.53</v>
      </c>
      <c r="S10">
        <v>10.039999999999999</v>
      </c>
      <c r="T10">
        <v>41.08</v>
      </c>
      <c r="U10">
        <v>5.55</v>
      </c>
      <c r="V10">
        <v>371.08</v>
      </c>
      <c r="W10">
        <v>20.25</v>
      </c>
      <c r="Y10" t="str">
        <f t="shared" si="1"/>
        <v>AL</v>
      </c>
      <c r="Z10" t="str">
        <f t="shared" si="2"/>
        <v>TVF</v>
      </c>
      <c r="AA10">
        <f t="shared" si="3"/>
        <v>11</v>
      </c>
      <c r="AB10">
        <f t="shared" si="0"/>
        <v>16.730000000000004</v>
      </c>
      <c r="AC10">
        <f t="shared" si="0"/>
        <v>0.74000000000000021</v>
      </c>
      <c r="AD10">
        <f t="shared" si="0"/>
        <v>35.799999999999983</v>
      </c>
      <c r="AE10">
        <f t="shared" si="0"/>
        <v>0.37000000000000099</v>
      </c>
      <c r="AF10">
        <f t="shared" si="0"/>
        <v>0.25</v>
      </c>
      <c r="AG10">
        <f t="shared" si="0"/>
        <v>-1.21</v>
      </c>
      <c r="AH10">
        <f t="shared" si="0"/>
        <v>52.79000000000002</v>
      </c>
      <c r="AI10">
        <f t="shared" si="0"/>
        <v>-0.10000000000000142</v>
      </c>
    </row>
    <row r="11" spans="1:35" x14ac:dyDescent="0.25">
      <c r="A11" t="s">
        <v>9</v>
      </c>
      <c r="B11" t="s">
        <v>10</v>
      </c>
      <c r="C11">
        <v>56</v>
      </c>
      <c r="D11">
        <v>116</v>
      </c>
      <c r="E11">
        <v>2.73</v>
      </c>
      <c r="F11">
        <v>326.93</v>
      </c>
      <c r="G11">
        <v>13.28</v>
      </c>
      <c r="H11">
        <v>27.67</v>
      </c>
      <c r="I11">
        <v>1.91</v>
      </c>
      <c r="J11">
        <v>470.6</v>
      </c>
      <c r="K11">
        <v>17.93</v>
      </c>
      <c r="M11" t="s">
        <v>9</v>
      </c>
      <c r="N11" t="s">
        <v>10</v>
      </c>
      <c r="O11">
        <v>56</v>
      </c>
      <c r="P11">
        <v>109.87</v>
      </c>
      <c r="Q11">
        <v>2.7</v>
      </c>
      <c r="R11">
        <v>331.27</v>
      </c>
      <c r="S11">
        <v>12.84</v>
      </c>
      <c r="T11">
        <v>27.33</v>
      </c>
      <c r="U11">
        <v>1.93</v>
      </c>
      <c r="V11">
        <v>468.47</v>
      </c>
      <c r="W11">
        <v>17.47</v>
      </c>
      <c r="Y11" t="str">
        <f t="shared" si="1"/>
        <v>BE</v>
      </c>
      <c r="Z11" t="str">
        <f t="shared" si="2"/>
        <v>ACCT</v>
      </c>
      <c r="AA11">
        <f t="shared" si="3"/>
        <v>0</v>
      </c>
      <c r="AB11">
        <f t="shared" si="0"/>
        <v>6.1299999999999955</v>
      </c>
      <c r="AC11">
        <f t="shared" si="0"/>
        <v>2.9999999999999805E-2</v>
      </c>
      <c r="AD11">
        <f t="shared" si="0"/>
        <v>-4.339999999999975</v>
      </c>
      <c r="AE11">
        <f t="shared" si="0"/>
        <v>0.4399999999999995</v>
      </c>
      <c r="AF11">
        <f t="shared" si="0"/>
        <v>0.34000000000000341</v>
      </c>
      <c r="AG11">
        <f t="shared" si="0"/>
        <v>-2.0000000000000018E-2</v>
      </c>
      <c r="AH11">
        <f t="shared" si="0"/>
        <v>2.1299999999999955</v>
      </c>
      <c r="AI11">
        <f t="shared" si="0"/>
        <v>0.46000000000000085</v>
      </c>
    </row>
    <row r="12" spans="1:35" x14ac:dyDescent="0.25">
      <c r="A12" t="s">
        <v>9</v>
      </c>
      <c r="B12" t="s">
        <v>9</v>
      </c>
      <c r="C12">
        <v>31</v>
      </c>
      <c r="D12">
        <v>67.2</v>
      </c>
      <c r="E12">
        <v>4.8</v>
      </c>
      <c r="F12">
        <v>103.82</v>
      </c>
      <c r="G12">
        <v>4.07</v>
      </c>
      <c r="H12">
        <v>36.67</v>
      </c>
      <c r="I12">
        <v>2.17</v>
      </c>
      <c r="J12">
        <v>207.68</v>
      </c>
      <c r="K12">
        <v>11.04</v>
      </c>
      <c r="M12" t="s">
        <v>9</v>
      </c>
      <c r="N12" t="s">
        <v>9</v>
      </c>
      <c r="O12">
        <v>39</v>
      </c>
      <c r="P12">
        <v>58.13</v>
      </c>
      <c r="Q12">
        <v>2.0699999999999998</v>
      </c>
      <c r="R12">
        <v>132.27000000000001</v>
      </c>
      <c r="S12">
        <v>4.49</v>
      </c>
      <c r="T12">
        <v>24.1</v>
      </c>
      <c r="U12">
        <v>1.67</v>
      </c>
      <c r="V12">
        <v>214.5</v>
      </c>
      <c r="W12">
        <v>8.23</v>
      </c>
      <c r="Y12" t="str">
        <f t="shared" si="1"/>
        <v>BE</v>
      </c>
      <c r="Z12" t="str">
        <f t="shared" si="2"/>
        <v>BE</v>
      </c>
      <c r="AA12">
        <f t="shared" si="3"/>
        <v>-8</v>
      </c>
      <c r="AB12">
        <f t="shared" si="0"/>
        <v>9.07</v>
      </c>
      <c r="AC12">
        <f t="shared" si="0"/>
        <v>2.73</v>
      </c>
      <c r="AD12">
        <f t="shared" si="0"/>
        <v>-28.450000000000017</v>
      </c>
      <c r="AE12">
        <f t="shared" si="0"/>
        <v>-0.41999999999999993</v>
      </c>
      <c r="AF12">
        <f t="shared" si="0"/>
        <v>12.57</v>
      </c>
      <c r="AG12">
        <f t="shared" si="0"/>
        <v>0.5</v>
      </c>
      <c r="AH12">
        <f t="shared" si="0"/>
        <v>-6.8199999999999932</v>
      </c>
      <c r="AI12">
        <f t="shared" si="0"/>
        <v>2.8099999999999987</v>
      </c>
    </row>
    <row r="13" spans="1:35" x14ac:dyDescent="0.25">
      <c r="A13" t="s">
        <v>9</v>
      </c>
      <c r="B13" t="s">
        <v>11</v>
      </c>
      <c r="C13">
        <v>41</v>
      </c>
      <c r="D13">
        <v>95.73</v>
      </c>
      <c r="E13">
        <v>3.4</v>
      </c>
      <c r="F13">
        <v>185.6</v>
      </c>
      <c r="G13">
        <v>7.53</v>
      </c>
      <c r="H13">
        <v>43.93</v>
      </c>
      <c r="I13">
        <v>1.47</v>
      </c>
      <c r="J13">
        <v>325.27</v>
      </c>
      <c r="K13">
        <v>12.4</v>
      </c>
      <c r="M13" t="s">
        <v>9</v>
      </c>
      <c r="N13" t="s">
        <v>11</v>
      </c>
      <c r="O13">
        <v>37</v>
      </c>
      <c r="P13">
        <v>77.47</v>
      </c>
      <c r="Q13">
        <v>2.88</v>
      </c>
      <c r="R13">
        <v>187.87</v>
      </c>
      <c r="S13">
        <v>6.11</v>
      </c>
      <c r="T13">
        <v>23.33</v>
      </c>
      <c r="U13">
        <v>1.32</v>
      </c>
      <c r="V13">
        <v>288.67</v>
      </c>
      <c r="W13">
        <v>10.3</v>
      </c>
      <c r="Y13" t="str">
        <f t="shared" si="1"/>
        <v>BE</v>
      </c>
      <c r="Z13" t="str">
        <f t="shared" si="2"/>
        <v>CIS</v>
      </c>
      <c r="AA13">
        <f t="shared" si="3"/>
        <v>4</v>
      </c>
      <c r="AB13">
        <f t="shared" si="0"/>
        <v>18.260000000000005</v>
      </c>
      <c r="AC13">
        <f t="shared" si="0"/>
        <v>0.52</v>
      </c>
      <c r="AD13">
        <f t="shared" si="0"/>
        <v>-2.2700000000000102</v>
      </c>
      <c r="AE13">
        <f t="shared" si="0"/>
        <v>1.42</v>
      </c>
      <c r="AF13">
        <f t="shared" si="0"/>
        <v>20.6</v>
      </c>
      <c r="AG13">
        <f t="shared" si="0"/>
        <v>0.14999999999999991</v>
      </c>
      <c r="AH13">
        <f t="shared" si="0"/>
        <v>36.599999999999966</v>
      </c>
      <c r="AI13">
        <f t="shared" si="0"/>
        <v>2.0999999999999996</v>
      </c>
    </row>
    <row r="14" spans="1:35" x14ac:dyDescent="0.25">
      <c r="A14" t="s">
        <v>9</v>
      </c>
      <c r="B14" t="s">
        <v>12</v>
      </c>
      <c r="C14">
        <v>56</v>
      </c>
      <c r="D14">
        <v>215.07</v>
      </c>
      <c r="E14">
        <v>6.97</v>
      </c>
      <c r="F14">
        <v>242.27</v>
      </c>
      <c r="G14">
        <v>9.66</v>
      </c>
      <c r="H14">
        <v>8.33</v>
      </c>
      <c r="I14">
        <v>1.53</v>
      </c>
      <c r="J14">
        <v>465.67</v>
      </c>
      <c r="K14">
        <v>18.16</v>
      </c>
      <c r="M14" t="s">
        <v>9</v>
      </c>
      <c r="N14" t="s">
        <v>12</v>
      </c>
      <c r="O14">
        <v>48</v>
      </c>
      <c r="P14">
        <v>173.73</v>
      </c>
      <c r="Q14">
        <v>5.42</v>
      </c>
      <c r="R14">
        <v>204.6</v>
      </c>
      <c r="S14">
        <v>7.08</v>
      </c>
      <c r="T14">
        <v>9.5</v>
      </c>
      <c r="U14">
        <v>0.79</v>
      </c>
      <c r="V14">
        <v>387.83</v>
      </c>
      <c r="W14">
        <v>13.3</v>
      </c>
      <c r="Y14" t="str">
        <f t="shared" si="1"/>
        <v>BE</v>
      </c>
      <c r="Z14" t="str">
        <f t="shared" si="2"/>
        <v>ECON</v>
      </c>
      <c r="AA14">
        <f t="shared" si="3"/>
        <v>8</v>
      </c>
      <c r="AB14">
        <f t="shared" si="0"/>
        <v>41.34</v>
      </c>
      <c r="AC14">
        <f t="shared" si="0"/>
        <v>1.5499999999999998</v>
      </c>
      <c r="AD14">
        <f t="shared" si="0"/>
        <v>37.670000000000016</v>
      </c>
      <c r="AE14">
        <f t="shared" si="0"/>
        <v>2.58</v>
      </c>
      <c r="AF14">
        <f t="shared" si="0"/>
        <v>-1.17</v>
      </c>
      <c r="AG14">
        <f t="shared" si="0"/>
        <v>0.74</v>
      </c>
      <c r="AH14">
        <f t="shared" si="0"/>
        <v>77.840000000000032</v>
      </c>
      <c r="AI14">
        <f t="shared" si="0"/>
        <v>4.8599999999999994</v>
      </c>
    </row>
    <row r="15" spans="1:35" x14ac:dyDescent="0.25">
      <c r="A15" t="s">
        <v>9</v>
      </c>
      <c r="B15" t="s">
        <v>13</v>
      </c>
      <c r="C15">
        <v>32</v>
      </c>
      <c r="D15">
        <v>57.13</v>
      </c>
      <c r="E15">
        <v>1.73</v>
      </c>
      <c r="F15">
        <v>180.67</v>
      </c>
      <c r="G15">
        <v>7.38</v>
      </c>
      <c r="H15">
        <v>5</v>
      </c>
      <c r="I15">
        <v>0.66</v>
      </c>
      <c r="J15">
        <v>242.8</v>
      </c>
      <c r="K15">
        <v>9.77</v>
      </c>
      <c r="M15" t="s">
        <v>9</v>
      </c>
      <c r="N15" t="s">
        <v>13</v>
      </c>
      <c r="O15">
        <v>29</v>
      </c>
      <c r="P15">
        <v>64.2</v>
      </c>
      <c r="Q15">
        <v>1.73</v>
      </c>
      <c r="R15">
        <v>171.33</v>
      </c>
      <c r="S15">
        <v>6.91</v>
      </c>
      <c r="T15">
        <v>5.67</v>
      </c>
      <c r="U15">
        <v>0.56000000000000005</v>
      </c>
      <c r="V15">
        <v>241.2</v>
      </c>
      <c r="W15">
        <v>9.1999999999999993</v>
      </c>
      <c r="Y15" t="str">
        <f t="shared" si="1"/>
        <v>BE</v>
      </c>
      <c r="Z15" t="str">
        <f t="shared" si="2"/>
        <v>FIN</v>
      </c>
      <c r="AA15">
        <f t="shared" si="3"/>
        <v>3</v>
      </c>
      <c r="AB15">
        <f t="shared" si="0"/>
        <v>-7.07</v>
      </c>
      <c r="AC15">
        <f t="shared" si="0"/>
        <v>0</v>
      </c>
      <c r="AD15">
        <f t="shared" si="0"/>
        <v>9.339999999999975</v>
      </c>
      <c r="AE15">
        <f t="shared" si="0"/>
        <v>0.46999999999999975</v>
      </c>
      <c r="AF15">
        <f t="shared" si="0"/>
        <v>-0.66999999999999993</v>
      </c>
      <c r="AG15">
        <f t="shared" si="0"/>
        <v>9.9999999999999978E-2</v>
      </c>
      <c r="AH15">
        <f t="shared" si="0"/>
        <v>1.6000000000000227</v>
      </c>
      <c r="AI15">
        <f t="shared" si="0"/>
        <v>0.57000000000000028</v>
      </c>
    </row>
    <row r="16" spans="1:35" x14ac:dyDescent="0.25">
      <c r="A16" t="s">
        <v>9</v>
      </c>
      <c r="B16" t="s">
        <v>14</v>
      </c>
      <c r="C16">
        <v>59</v>
      </c>
      <c r="D16">
        <v>0</v>
      </c>
      <c r="E16">
        <v>0</v>
      </c>
      <c r="F16">
        <v>461.47</v>
      </c>
      <c r="G16">
        <v>16.59</v>
      </c>
      <c r="H16">
        <v>53.27</v>
      </c>
      <c r="I16">
        <v>2.62</v>
      </c>
      <c r="J16">
        <v>514.73</v>
      </c>
      <c r="K16">
        <v>19.21</v>
      </c>
      <c r="M16" t="s">
        <v>9</v>
      </c>
      <c r="N16" t="s">
        <v>14</v>
      </c>
      <c r="O16">
        <v>52</v>
      </c>
      <c r="P16">
        <v>0</v>
      </c>
      <c r="Q16">
        <v>0</v>
      </c>
      <c r="R16">
        <v>444.53</v>
      </c>
      <c r="S16">
        <v>15.25</v>
      </c>
      <c r="T16">
        <v>43.33</v>
      </c>
      <c r="U16">
        <v>2.0699999999999998</v>
      </c>
      <c r="V16">
        <v>487.87</v>
      </c>
      <c r="W16">
        <v>17.32</v>
      </c>
      <c r="Y16" t="str">
        <f t="shared" si="1"/>
        <v>BE</v>
      </c>
      <c r="Z16" t="str">
        <f t="shared" si="2"/>
        <v>MGMT</v>
      </c>
      <c r="AA16">
        <f t="shared" si="3"/>
        <v>7</v>
      </c>
      <c r="AB16">
        <f t="shared" si="0"/>
        <v>0</v>
      </c>
      <c r="AC16">
        <f t="shared" si="0"/>
        <v>0</v>
      </c>
      <c r="AD16">
        <f t="shared" si="0"/>
        <v>16.940000000000055</v>
      </c>
      <c r="AE16">
        <f t="shared" si="0"/>
        <v>1.3399999999999999</v>
      </c>
      <c r="AF16">
        <f t="shared" si="0"/>
        <v>9.9400000000000048</v>
      </c>
      <c r="AG16">
        <f t="shared" si="0"/>
        <v>0.55000000000000027</v>
      </c>
      <c r="AH16">
        <f t="shared" si="0"/>
        <v>26.860000000000014</v>
      </c>
      <c r="AI16">
        <f t="shared" si="0"/>
        <v>1.8900000000000006</v>
      </c>
    </row>
    <row r="17" spans="1:35" x14ac:dyDescent="0.25">
      <c r="A17" t="s">
        <v>9</v>
      </c>
      <c r="B17" t="s">
        <v>15</v>
      </c>
      <c r="C17">
        <v>22</v>
      </c>
      <c r="D17">
        <v>0</v>
      </c>
      <c r="E17">
        <v>0</v>
      </c>
      <c r="F17">
        <v>223.73</v>
      </c>
      <c r="G17">
        <v>7.35</v>
      </c>
      <c r="H17">
        <v>2.67</v>
      </c>
      <c r="I17">
        <v>0.33</v>
      </c>
      <c r="J17">
        <v>226.4</v>
      </c>
      <c r="K17">
        <v>7.68</v>
      </c>
      <c r="M17" t="s">
        <v>9</v>
      </c>
      <c r="N17" t="s">
        <v>15</v>
      </c>
      <c r="O17">
        <v>22</v>
      </c>
      <c r="P17">
        <v>0</v>
      </c>
      <c r="Q17">
        <v>0</v>
      </c>
      <c r="R17">
        <v>202.2</v>
      </c>
      <c r="S17">
        <v>6.32</v>
      </c>
      <c r="T17">
        <v>5.33</v>
      </c>
      <c r="U17">
        <v>0.77</v>
      </c>
      <c r="V17">
        <v>207.53</v>
      </c>
      <c r="W17">
        <v>7.09</v>
      </c>
      <c r="Y17" t="str">
        <f t="shared" si="1"/>
        <v>BE</v>
      </c>
      <c r="Z17" t="str">
        <f t="shared" si="2"/>
        <v>MKT</v>
      </c>
      <c r="AA17">
        <f t="shared" si="3"/>
        <v>0</v>
      </c>
      <c r="AB17">
        <f t="shared" si="0"/>
        <v>0</v>
      </c>
      <c r="AC17">
        <f t="shared" si="0"/>
        <v>0</v>
      </c>
      <c r="AD17">
        <f t="shared" si="0"/>
        <v>21.53</v>
      </c>
      <c r="AE17">
        <f t="shared" si="0"/>
        <v>1.0299999999999994</v>
      </c>
      <c r="AF17">
        <f t="shared" si="0"/>
        <v>-2.66</v>
      </c>
      <c r="AG17">
        <f t="shared" si="0"/>
        <v>-0.44</v>
      </c>
      <c r="AH17">
        <f t="shared" si="0"/>
        <v>18.870000000000005</v>
      </c>
      <c r="AI17">
        <f t="shared" si="0"/>
        <v>0.58999999999999986</v>
      </c>
    </row>
    <row r="18" spans="1:35" x14ac:dyDescent="0.25">
      <c r="A18" t="s">
        <v>16</v>
      </c>
      <c r="B18" t="s">
        <v>17</v>
      </c>
      <c r="C18">
        <v>85</v>
      </c>
      <c r="D18">
        <v>3.47</v>
      </c>
      <c r="E18">
        <v>0.27</v>
      </c>
      <c r="F18">
        <v>134.30000000000001</v>
      </c>
      <c r="G18">
        <v>6.41</v>
      </c>
      <c r="H18">
        <v>166.14</v>
      </c>
      <c r="I18">
        <v>12.63</v>
      </c>
      <c r="J18">
        <v>303.91000000000003</v>
      </c>
      <c r="K18">
        <v>19.3</v>
      </c>
      <c r="M18" t="s">
        <v>16</v>
      </c>
      <c r="N18" t="s">
        <v>17</v>
      </c>
      <c r="O18">
        <v>83</v>
      </c>
      <c r="P18">
        <v>3.2</v>
      </c>
      <c r="Q18">
        <v>0.27</v>
      </c>
      <c r="R18">
        <v>121.77</v>
      </c>
      <c r="S18">
        <v>5.62</v>
      </c>
      <c r="T18">
        <v>176.19</v>
      </c>
      <c r="U18">
        <v>12.67</v>
      </c>
      <c r="V18">
        <v>301.16000000000003</v>
      </c>
      <c r="W18">
        <v>18.55</v>
      </c>
      <c r="Y18" t="str">
        <f t="shared" si="1"/>
        <v>CCOE</v>
      </c>
      <c r="Z18" t="str">
        <f t="shared" si="2"/>
        <v>AASE</v>
      </c>
      <c r="AA18">
        <f t="shared" si="3"/>
        <v>2</v>
      </c>
      <c r="AB18">
        <f t="shared" ref="AB18:AB55" si="4">D18-P18</f>
        <v>0.27</v>
      </c>
      <c r="AC18">
        <f t="shared" ref="AC18:AC55" si="5">E18-Q18</f>
        <v>0</v>
      </c>
      <c r="AD18">
        <f t="shared" ref="AD18:AD55" si="6">F18-R18</f>
        <v>12.530000000000015</v>
      </c>
      <c r="AE18">
        <f t="shared" ref="AE18:AE55" si="7">G18-S18</f>
        <v>0.79</v>
      </c>
      <c r="AF18">
        <f t="shared" ref="AF18:AF55" si="8">H18-T18</f>
        <v>-10.050000000000011</v>
      </c>
      <c r="AG18">
        <f t="shared" ref="AG18:AG55" si="9">I18-U18</f>
        <v>-3.9999999999999147E-2</v>
      </c>
      <c r="AH18">
        <f t="shared" ref="AH18:AI55" si="10">J18-V18</f>
        <v>2.75</v>
      </c>
      <c r="AI18">
        <f t="shared" si="10"/>
        <v>0.75</v>
      </c>
    </row>
    <row r="19" spans="1:35" x14ac:dyDescent="0.25">
      <c r="A19" t="s">
        <v>16</v>
      </c>
      <c r="B19" t="s">
        <v>18</v>
      </c>
      <c r="C19">
        <v>86</v>
      </c>
      <c r="D19">
        <v>0</v>
      </c>
      <c r="E19">
        <v>0</v>
      </c>
      <c r="F19">
        <v>194.63</v>
      </c>
      <c r="G19">
        <v>11.19</v>
      </c>
      <c r="H19">
        <v>58.54</v>
      </c>
      <c r="I19">
        <v>4.22</v>
      </c>
      <c r="J19">
        <v>253.18</v>
      </c>
      <c r="K19">
        <v>15.42</v>
      </c>
      <c r="M19" t="s">
        <v>16</v>
      </c>
      <c r="N19" t="s">
        <v>18</v>
      </c>
      <c r="O19">
        <v>81</v>
      </c>
      <c r="P19">
        <v>0</v>
      </c>
      <c r="Q19">
        <v>0</v>
      </c>
      <c r="R19">
        <v>168.52</v>
      </c>
      <c r="S19">
        <v>11.02</v>
      </c>
      <c r="T19">
        <v>62.13</v>
      </c>
      <c r="U19">
        <v>5.28</v>
      </c>
      <c r="V19">
        <v>230.65</v>
      </c>
      <c r="W19">
        <v>16.29</v>
      </c>
      <c r="Y19" t="str">
        <f t="shared" si="1"/>
        <v>CCOE</v>
      </c>
      <c r="Z19" t="str">
        <f t="shared" si="2"/>
        <v>EDCI</v>
      </c>
      <c r="AA19">
        <f t="shared" si="3"/>
        <v>5</v>
      </c>
      <c r="AB19">
        <f t="shared" si="4"/>
        <v>0</v>
      </c>
      <c r="AC19">
        <f t="shared" si="5"/>
        <v>0</v>
      </c>
      <c r="AD19">
        <f t="shared" si="6"/>
        <v>26.109999999999985</v>
      </c>
      <c r="AE19">
        <f t="shared" si="7"/>
        <v>0.16999999999999993</v>
      </c>
      <c r="AF19">
        <f t="shared" si="8"/>
        <v>-3.5900000000000034</v>
      </c>
      <c r="AG19">
        <f t="shared" si="9"/>
        <v>-1.0600000000000005</v>
      </c>
      <c r="AH19">
        <f t="shared" si="10"/>
        <v>22.53</v>
      </c>
      <c r="AI19">
        <f t="shared" si="10"/>
        <v>-0.86999999999999922</v>
      </c>
    </row>
    <row r="20" spans="1:35" x14ac:dyDescent="0.25">
      <c r="A20" t="s">
        <v>16</v>
      </c>
      <c r="B20" t="s">
        <v>19</v>
      </c>
      <c r="C20">
        <v>161</v>
      </c>
      <c r="D20">
        <v>34.799999999999997</v>
      </c>
      <c r="E20">
        <v>0.57999999999999996</v>
      </c>
      <c r="F20">
        <v>410.1</v>
      </c>
      <c r="G20">
        <v>13.21</v>
      </c>
      <c r="H20">
        <v>257.17</v>
      </c>
      <c r="I20">
        <v>18.420000000000002</v>
      </c>
      <c r="J20">
        <v>702.07</v>
      </c>
      <c r="K20">
        <v>32.22</v>
      </c>
      <c r="M20" t="s">
        <v>16</v>
      </c>
      <c r="N20" t="s">
        <v>19</v>
      </c>
      <c r="O20">
        <v>179</v>
      </c>
      <c r="P20">
        <v>30.4</v>
      </c>
      <c r="Q20">
        <v>0.4</v>
      </c>
      <c r="R20">
        <v>332.42</v>
      </c>
      <c r="S20">
        <v>12.48</v>
      </c>
      <c r="T20">
        <v>290.77999999999997</v>
      </c>
      <c r="U20">
        <v>20.14</v>
      </c>
      <c r="V20">
        <v>653.6</v>
      </c>
      <c r="W20">
        <v>33.020000000000003</v>
      </c>
      <c r="Y20" t="str">
        <f t="shared" si="1"/>
        <v>CCOE</v>
      </c>
      <c r="Z20" t="str">
        <f t="shared" si="2"/>
        <v>EDSC</v>
      </c>
      <c r="AA20">
        <f t="shared" si="3"/>
        <v>-18</v>
      </c>
      <c r="AB20">
        <f t="shared" si="4"/>
        <v>4.3999999999999986</v>
      </c>
      <c r="AC20">
        <f t="shared" si="5"/>
        <v>0.17999999999999994</v>
      </c>
      <c r="AD20">
        <f t="shared" si="6"/>
        <v>77.680000000000007</v>
      </c>
      <c r="AE20">
        <f t="shared" si="7"/>
        <v>0.73000000000000043</v>
      </c>
      <c r="AF20">
        <f t="shared" si="8"/>
        <v>-33.609999999999957</v>
      </c>
      <c r="AG20">
        <f t="shared" si="9"/>
        <v>-1.7199999999999989</v>
      </c>
      <c r="AH20">
        <f t="shared" si="10"/>
        <v>48.470000000000027</v>
      </c>
      <c r="AI20">
        <f t="shared" si="10"/>
        <v>-0.80000000000000426</v>
      </c>
    </row>
    <row r="21" spans="1:35" x14ac:dyDescent="0.25">
      <c r="A21" t="s">
        <v>20</v>
      </c>
      <c r="B21" t="s">
        <v>21</v>
      </c>
      <c r="C21">
        <v>57</v>
      </c>
      <c r="D21">
        <v>60.27</v>
      </c>
      <c r="E21">
        <v>4.49</v>
      </c>
      <c r="F21">
        <v>125.15</v>
      </c>
      <c r="G21">
        <v>7.05</v>
      </c>
      <c r="H21">
        <v>25.08</v>
      </c>
      <c r="I21">
        <v>1.21</v>
      </c>
      <c r="J21">
        <v>210.5</v>
      </c>
      <c r="K21">
        <v>12.75</v>
      </c>
      <c r="M21" t="s">
        <v>20</v>
      </c>
      <c r="N21" t="s">
        <v>21</v>
      </c>
      <c r="O21">
        <v>46</v>
      </c>
      <c r="P21">
        <v>43.82</v>
      </c>
      <c r="Q21">
        <v>2.16</v>
      </c>
      <c r="R21">
        <v>114.08</v>
      </c>
      <c r="S21">
        <v>4.7300000000000004</v>
      </c>
      <c r="T21">
        <v>26.18</v>
      </c>
      <c r="U21">
        <v>1.25</v>
      </c>
      <c r="V21">
        <v>184.08</v>
      </c>
      <c r="W21">
        <v>8.14</v>
      </c>
      <c r="Y21" t="str">
        <f t="shared" si="1"/>
        <v>ECST</v>
      </c>
      <c r="Z21" t="str">
        <f t="shared" si="2"/>
        <v>CE</v>
      </c>
      <c r="AA21">
        <f t="shared" si="3"/>
        <v>11</v>
      </c>
      <c r="AB21">
        <f t="shared" si="4"/>
        <v>16.450000000000003</v>
      </c>
      <c r="AC21">
        <f t="shared" si="5"/>
        <v>2.33</v>
      </c>
      <c r="AD21">
        <f t="shared" si="6"/>
        <v>11.070000000000007</v>
      </c>
      <c r="AE21">
        <f t="shared" si="7"/>
        <v>2.3199999999999994</v>
      </c>
      <c r="AF21">
        <f t="shared" si="8"/>
        <v>-1.1000000000000014</v>
      </c>
      <c r="AG21">
        <f t="shared" si="9"/>
        <v>-4.0000000000000036E-2</v>
      </c>
      <c r="AH21">
        <f t="shared" si="10"/>
        <v>26.419999999999987</v>
      </c>
      <c r="AI21">
        <f t="shared" si="10"/>
        <v>4.6099999999999994</v>
      </c>
    </row>
    <row r="22" spans="1:35" x14ac:dyDescent="0.25">
      <c r="A22" t="s">
        <v>20</v>
      </c>
      <c r="B22" t="s">
        <v>22</v>
      </c>
      <c r="C22">
        <v>81</v>
      </c>
      <c r="D22">
        <v>174.4</v>
      </c>
      <c r="E22">
        <v>6.71</v>
      </c>
      <c r="F22">
        <v>129.47</v>
      </c>
      <c r="G22">
        <v>6.49</v>
      </c>
      <c r="H22">
        <v>50.17</v>
      </c>
      <c r="I22">
        <v>1.85</v>
      </c>
      <c r="J22">
        <v>354.03</v>
      </c>
      <c r="K22">
        <v>15.05</v>
      </c>
      <c r="M22" t="s">
        <v>20</v>
      </c>
      <c r="N22" t="s">
        <v>22</v>
      </c>
      <c r="O22">
        <v>53</v>
      </c>
      <c r="P22">
        <v>122.18</v>
      </c>
      <c r="Q22">
        <v>5.0599999999999996</v>
      </c>
      <c r="R22">
        <v>70.12</v>
      </c>
      <c r="S22">
        <v>2.98</v>
      </c>
      <c r="T22">
        <v>27.35</v>
      </c>
      <c r="U22">
        <v>1.7</v>
      </c>
      <c r="V22">
        <v>219.65</v>
      </c>
      <c r="W22">
        <v>9.74</v>
      </c>
      <c r="Y22" t="str">
        <f t="shared" si="1"/>
        <v>ECST</v>
      </c>
      <c r="Z22" t="str">
        <f t="shared" si="2"/>
        <v>CS</v>
      </c>
      <c r="AA22">
        <f t="shared" si="3"/>
        <v>28</v>
      </c>
      <c r="AB22">
        <f t="shared" si="4"/>
        <v>52.22</v>
      </c>
      <c r="AC22">
        <f t="shared" si="5"/>
        <v>1.6500000000000004</v>
      </c>
      <c r="AD22">
        <f t="shared" si="6"/>
        <v>59.349999999999994</v>
      </c>
      <c r="AE22">
        <f t="shared" si="7"/>
        <v>3.5100000000000002</v>
      </c>
      <c r="AF22">
        <f t="shared" si="8"/>
        <v>22.82</v>
      </c>
      <c r="AG22">
        <f t="shared" si="9"/>
        <v>0.15000000000000013</v>
      </c>
      <c r="AH22">
        <f t="shared" si="10"/>
        <v>134.37999999999997</v>
      </c>
      <c r="AI22">
        <f t="shared" si="10"/>
        <v>5.3100000000000005</v>
      </c>
    </row>
    <row r="23" spans="1:35" x14ac:dyDescent="0.25">
      <c r="A23" t="s">
        <v>20</v>
      </c>
      <c r="B23" t="s">
        <v>20</v>
      </c>
      <c r="C23">
        <v>42</v>
      </c>
      <c r="D23">
        <v>82.47</v>
      </c>
      <c r="E23">
        <v>2.99</v>
      </c>
      <c r="F23">
        <v>48.87</v>
      </c>
      <c r="G23">
        <v>1.55</v>
      </c>
      <c r="H23">
        <v>0</v>
      </c>
      <c r="I23">
        <v>0</v>
      </c>
      <c r="J23">
        <v>131.33000000000001</v>
      </c>
      <c r="K23">
        <v>4.54</v>
      </c>
      <c r="M23" t="s">
        <v>20</v>
      </c>
      <c r="N23" t="s">
        <v>20</v>
      </c>
      <c r="O23">
        <v>36</v>
      </c>
      <c r="P23">
        <v>66.400000000000006</v>
      </c>
      <c r="Q23">
        <v>2.48</v>
      </c>
      <c r="R23">
        <v>30.63</v>
      </c>
      <c r="S23">
        <v>0.9</v>
      </c>
      <c r="T23">
        <v>0</v>
      </c>
      <c r="U23">
        <v>0</v>
      </c>
      <c r="V23">
        <v>97.03</v>
      </c>
      <c r="W23">
        <v>3.39</v>
      </c>
      <c r="Y23" t="str">
        <f t="shared" si="1"/>
        <v>ECST</v>
      </c>
      <c r="Z23" t="str">
        <f t="shared" si="2"/>
        <v>ECST</v>
      </c>
      <c r="AA23">
        <f t="shared" si="3"/>
        <v>6</v>
      </c>
      <c r="AB23">
        <f t="shared" si="4"/>
        <v>16.069999999999993</v>
      </c>
      <c r="AC23">
        <f t="shared" si="5"/>
        <v>0.51000000000000023</v>
      </c>
      <c r="AD23">
        <f t="shared" si="6"/>
        <v>18.239999999999998</v>
      </c>
      <c r="AE23">
        <f t="shared" si="7"/>
        <v>0.65</v>
      </c>
      <c r="AF23">
        <f t="shared" si="8"/>
        <v>0</v>
      </c>
      <c r="AG23">
        <f t="shared" si="9"/>
        <v>0</v>
      </c>
      <c r="AH23">
        <f t="shared" si="10"/>
        <v>34.300000000000011</v>
      </c>
      <c r="AI23">
        <f t="shared" si="10"/>
        <v>1.1499999999999999</v>
      </c>
    </row>
    <row r="24" spans="1:35" x14ac:dyDescent="0.25">
      <c r="A24" t="s">
        <v>20</v>
      </c>
      <c r="B24" t="s">
        <v>23</v>
      </c>
      <c r="C24">
        <v>71</v>
      </c>
      <c r="D24">
        <v>41.68</v>
      </c>
      <c r="E24">
        <v>1.9</v>
      </c>
      <c r="F24">
        <v>199.53</v>
      </c>
      <c r="G24">
        <v>6.85</v>
      </c>
      <c r="H24">
        <v>88.43</v>
      </c>
      <c r="I24">
        <v>2.96</v>
      </c>
      <c r="J24">
        <v>329.65</v>
      </c>
      <c r="K24">
        <v>11.71</v>
      </c>
      <c r="M24" t="s">
        <v>20</v>
      </c>
      <c r="N24" t="s">
        <v>23</v>
      </c>
      <c r="O24">
        <v>48</v>
      </c>
      <c r="P24">
        <v>41.42</v>
      </c>
      <c r="Q24">
        <v>1.91</v>
      </c>
      <c r="R24">
        <v>133.87</v>
      </c>
      <c r="S24">
        <v>6.09</v>
      </c>
      <c r="T24">
        <v>41.77</v>
      </c>
      <c r="U24">
        <v>1.75</v>
      </c>
      <c r="V24">
        <v>217.05</v>
      </c>
      <c r="W24">
        <v>9.76</v>
      </c>
      <c r="Y24" t="str">
        <f t="shared" si="1"/>
        <v>ECST</v>
      </c>
      <c r="Z24" t="str">
        <f t="shared" si="2"/>
        <v>EE</v>
      </c>
      <c r="AA24">
        <f t="shared" si="3"/>
        <v>23</v>
      </c>
      <c r="AB24">
        <f t="shared" si="4"/>
        <v>0.25999999999999801</v>
      </c>
      <c r="AC24">
        <f t="shared" si="5"/>
        <v>-1.0000000000000009E-2</v>
      </c>
      <c r="AD24">
        <f t="shared" si="6"/>
        <v>65.66</v>
      </c>
      <c r="AE24">
        <f t="shared" si="7"/>
        <v>0.75999999999999979</v>
      </c>
      <c r="AF24">
        <f t="shared" si="8"/>
        <v>46.660000000000004</v>
      </c>
      <c r="AG24">
        <f t="shared" si="9"/>
        <v>1.21</v>
      </c>
      <c r="AH24">
        <f t="shared" si="10"/>
        <v>112.59999999999997</v>
      </c>
      <c r="AI24">
        <f t="shared" si="10"/>
        <v>1.9500000000000011</v>
      </c>
    </row>
    <row r="25" spans="1:35" x14ac:dyDescent="0.25">
      <c r="A25" t="s">
        <v>20</v>
      </c>
      <c r="B25" t="s">
        <v>24</v>
      </c>
      <c r="C25">
        <v>68</v>
      </c>
      <c r="D25">
        <v>61.53</v>
      </c>
      <c r="E25">
        <v>3.3</v>
      </c>
      <c r="F25">
        <v>180.58</v>
      </c>
      <c r="G25">
        <v>9.08</v>
      </c>
      <c r="H25">
        <v>37.18</v>
      </c>
      <c r="I25">
        <v>1.1200000000000001</v>
      </c>
      <c r="J25">
        <v>279.3</v>
      </c>
      <c r="K25">
        <v>13.5</v>
      </c>
      <c r="M25" t="s">
        <v>20</v>
      </c>
      <c r="N25" t="s">
        <v>24</v>
      </c>
      <c r="O25">
        <v>50</v>
      </c>
      <c r="P25">
        <v>49.63</v>
      </c>
      <c r="Q25">
        <v>2.15</v>
      </c>
      <c r="R25">
        <v>133.88</v>
      </c>
      <c r="S25">
        <v>6.37</v>
      </c>
      <c r="T25">
        <v>16.850000000000001</v>
      </c>
      <c r="U25">
        <v>1.38</v>
      </c>
      <c r="V25">
        <v>200.37</v>
      </c>
      <c r="W25">
        <v>9.89</v>
      </c>
      <c r="Y25" t="str">
        <f t="shared" si="1"/>
        <v>ECST</v>
      </c>
      <c r="Z25" t="str">
        <f t="shared" si="2"/>
        <v>ME</v>
      </c>
      <c r="AA25">
        <f t="shared" si="3"/>
        <v>18</v>
      </c>
      <c r="AB25">
        <f t="shared" si="4"/>
        <v>11.899999999999999</v>
      </c>
      <c r="AC25">
        <f t="shared" si="5"/>
        <v>1.1499999999999999</v>
      </c>
      <c r="AD25">
        <f t="shared" si="6"/>
        <v>46.700000000000017</v>
      </c>
      <c r="AE25">
        <f t="shared" si="7"/>
        <v>2.71</v>
      </c>
      <c r="AF25">
        <f t="shared" si="8"/>
        <v>20.329999999999998</v>
      </c>
      <c r="AG25">
        <f t="shared" si="9"/>
        <v>-0.25999999999999979</v>
      </c>
      <c r="AH25">
        <f t="shared" si="10"/>
        <v>78.930000000000007</v>
      </c>
      <c r="AI25">
        <f t="shared" si="10"/>
        <v>3.6099999999999994</v>
      </c>
    </row>
    <row r="26" spans="1:35" x14ac:dyDescent="0.25">
      <c r="A26" t="s">
        <v>20</v>
      </c>
      <c r="B26" t="s">
        <v>25</v>
      </c>
      <c r="C26">
        <v>54</v>
      </c>
      <c r="D26">
        <v>107.43</v>
      </c>
      <c r="E26">
        <v>3.72</v>
      </c>
      <c r="F26">
        <v>106.53</v>
      </c>
      <c r="G26">
        <v>4.9800000000000004</v>
      </c>
      <c r="H26">
        <v>0.25</v>
      </c>
      <c r="I26">
        <v>0.09</v>
      </c>
      <c r="J26">
        <v>214.22</v>
      </c>
      <c r="K26">
        <v>8.7899999999999991</v>
      </c>
      <c r="M26" t="s">
        <v>20</v>
      </c>
      <c r="N26" t="s">
        <v>25</v>
      </c>
      <c r="O26">
        <v>53</v>
      </c>
      <c r="P26">
        <v>102.27</v>
      </c>
      <c r="Q26">
        <v>4.04</v>
      </c>
      <c r="R26">
        <v>110.32</v>
      </c>
      <c r="S26">
        <v>5.24</v>
      </c>
      <c r="T26">
        <v>1.92</v>
      </c>
      <c r="U26">
        <v>0.22</v>
      </c>
      <c r="V26">
        <v>214.5</v>
      </c>
      <c r="W26">
        <v>9.5</v>
      </c>
      <c r="Y26" t="str">
        <f t="shared" si="1"/>
        <v>ECST</v>
      </c>
      <c r="Z26" t="str">
        <f t="shared" si="2"/>
        <v>TECH</v>
      </c>
      <c r="AA26">
        <f t="shared" si="3"/>
        <v>1</v>
      </c>
      <c r="AB26">
        <f t="shared" si="4"/>
        <v>5.1600000000000108</v>
      </c>
      <c r="AC26">
        <f t="shared" si="5"/>
        <v>-0.31999999999999984</v>
      </c>
      <c r="AD26">
        <f t="shared" si="6"/>
        <v>-3.789999999999992</v>
      </c>
      <c r="AE26">
        <f t="shared" si="7"/>
        <v>-0.25999999999999979</v>
      </c>
      <c r="AF26">
        <f t="shared" si="8"/>
        <v>-1.67</v>
      </c>
      <c r="AG26">
        <f t="shared" si="9"/>
        <v>-0.13</v>
      </c>
      <c r="AH26">
        <f t="shared" si="10"/>
        <v>-0.28000000000000114</v>
      </c>
      <c r="AI26">
        <f t="shared" si="10"/>
        <v>-0.71000000000000085</v>
      </c>
    </row>
    <row r="27" spans="1:35" x14ac:dyDescent="0.25">
      <c r="A27" t="s">
        <v>26</v>
      </c>
      <c r="B27" t="s">
        <v>27</v>
      </c>
      <c r="C27">
        <v>52</v>
      </c>
      <c r="D27">
        <v>174.87</v>
      </c>
      <c r="E27">
        <v>4.38</v>
      </c>
      <c r="F27">
        <v>267.47000000000003</v>
      </c>
      <c r="G27">
        <v>6.45</v>
      </c>
      <c r="H27">
        <v>14.75</v>
      </c>
      <c r="I27">
        <v>0.79</v>
      </c>
      <c r="J27">
        <v>457.08</v>
      </c>
      <c r="K27">
        <v>11.61</v>
      </c>
      <c r="M27" t="s">
        <v>26</v>
      </c>
      <c r="N27" t="s">
        <v>27</v>
      </c>
      <c r="O27">
        <v>48</v>
      </c>
      <c r="P27">
        <v>165.13</v>
      </c>
      <c r="Q27">
        <v>4.41</v>
      </c>
      <c r="R27">
        <v>237.33</v>
      </c>
      <c r="S27">
        <v>6.14</v>
      </c>
      <c r="T27">
        <v>11.43</v>
      </c>
      <c r="U27">
        <v>0.89</v>
      </c>
      <c r="V27">
        <v>413.9</v>
      </c>
      <c r="W27">
        <v>11.44</v>
      </c>
      <c r="Y27" t="str">
        <f t="shared" si="1"/>
        <v>HHS</v>
      </c>
      <c r="Z27" t="str">
        <f t="shared" si="2"/>
        <v>CFS</v>
      </c>
      <c r="AA27">
        <f t="shared" si="3"/>
        <v>4</v>
      </c>
      <c r="AB27">
        <f t="shared" si="4"/>
        <v>9.7400000000000091</v>
      </c>
      <c r="AC27">
        <f t="shared" si="5"/>
        <v>-3.0000000000000249E-2</v>
      </c>
      <c r="AD27">
        <f t="shared" si="6"/>
        <v>30.140000000000015</v>
      </c>
      <c r="AE27">
        <f t="shared" si="7"/>
        <v>0.3100000000000005</v>
      </c>
      <c r="AF27">
        <f t="shared" si="8"/>
        <v>3.3200000000000003</v>
      </c>
      <c r="AG27">
        <f t="shared" si="9"/>
        <v>-9.9999999999999978E-2</v>
      </c>
      <c r="AH27">
        <f t="shared" si="10"/>
        <v>43.180000000000007</v>
      </c>
      <c r="AI27">
        <f t="shared" si="10"/>
        <v>0.16999999999999993</v>
      </c>
    </row>
    <row r="28" spans="1:35" x14ac:dyDescent="0.25">
      <c r="A28" t="s">
        <v>26</v>
      </c>
      <c r="B28" t="s">
        <v>28</v>
      </c>
      <c r="C28">
        <v>50</v>
      </c>
      <c r="D28">
        <v>124</v>
      </c>
      <c r="E28">
        <v>2.92</v>
      </c>
      <c r="F28">
        <v>194.22</v>
      </c>
      <c r="G28">
        <v>5.98</v>
      </c>
      <c r="H28">
        <v>34.72</v>
      </c>
      <c r="I28">
        <v>3.75</v>
      </c>
      <c r="J28">
        <v>352.93</v>
      </c>
      <c r="K28">
        <v>12.65</v>
      </c>
      <c r="M28" t="s">
        <v>26</v>
      </c>
      <c r="N28" t="s">
        <v>28</v>
      </c>
      <c r="O28">
        <v>46</v>
      </c>
      <c r="P28">
        <v>91.8</v>
      </c>
      <c r="Q28">
        <v>3.03</v>
      </c>
      <c r="R28">
        <v>152.58000000000001</v>
      </c>
      <c r="S28">
        <v>5.4</v>
      </c>
      <c r="T28">
        <v>35.130000000000003</v>
      </c>
      <c r="U28">
        <v>6.57</v>
      </c>
      <c r="V28">
        <v>279.52</v>
      </c>
      <c r="W28">
        <v>15</v>
      </c>
      <c r="Y28" t="str">
        <f t="shared" si="1"/>
        <v>HHS</v>
      </c>
      <c r="Z28" t="str">
        <f t="shared" si="2"/>
        <v>COMD</v>
      </c>
      <c r="AA28">
        <f t="shared" si="3"/>
        <v>4</v>
      </c>
      <c r="AB28">
        <f t="shared" si="4"/>
        <v>32.200000000000003</v>
      </c>
      <c r="AC28">
        <f t="shared" si="5"/>
        <v>-0.10999999999999988</v>
      </c>
      <c r="AD28">
        <f t="shared" si="6"/>
        <v>41.639999999999986</v>
      </c>
      <c r="AE28">
        <f t="shared" si="7"/>
        <v>0.58000000000000007</v>
      </c>
      <c r="AF28">
        <f t="shared" si="8"/>
        <v>-0.41000000000000369</v>
      </c>
      <c r="AG28">
        <f t="shared" si="9"/>
        <v>-2.8200000000000003</v>
      </c>
      <c r="AH28">
        <f t="shared" si="10"/>
        <v>73.410000000000025</v>
      </c>
      <c r="AI28">
        <f t="shared" si="10"/>
        <v>-2.3499999999999996</v>
      </c>
    </row>
    <row r="29" spans="1:35" x14ac:dyDescent="0.25">
      <c r="A29" t="s">
        <v>26</v>
      </c>
      <c r="B29" t="s">
        <v>29</v>
      </c>
      <c r="C29">
        <v>37</v>
      </c>
      <c r="D29">
        <v>93.33</v>
      </c>
      <c r="E29">
        <v>1.87</v>
      </c>
      <c r="F29">
        <v>180.4</v>
      </c>
      <c r="G29">
        <v>8.27</v>
      </c>
      <c r="H29">
        <v>10.58</v>
      </c>
      <c r="I29">
        <v>1.5</v>
      </c>
      <c r="J29">
        <v>284.32</v>
      </c>
      <c r="K29">
        <v>11.63</v>
      </c>
      <c r="M29" t="s">
        <v>26</v>
      </c>
      <c r="N29" t="s">
        <v>29</v>
      </c>
      <c r="O29">
        <v>45</v>
      </c>
      <c r="P29">
        <v>112.53</v>
      </c>
      <c r="Q29">
        <v>2.54</v>
      </c>
      <c r="R29">
        <v>214.8</v>
      </c>
      <c r="S29">
        <v>6.71</v>
      </c>
      <c r="T29">
        <v>12.67</v>
      </c>
      <c r="U29">
        <v>1.1200000000000001</v>
      </c>
      <c r="V29">
        <v>340</v>
      </c>
      <c r="W29">
        <v>10.36</v>
      </c>
      <c r="Y29" t="str">
        <f t="shared" si="1"/>
        <v>HHS</v>
      </c>
      <c r="Z29" t="str">
        <f t="shared" si="2"/>
        <v>CRIM</v>
      </c>
      <c r="AA29">
        <f t="shared" si="3"/>
        <v>-8</v>
      </c>
      <c r="AB29">
        <f t="shared" si="4"/>
        <v>-19.200000000000003</v>
      </c>
      <c r="AC29">
        <f t="shared" si="5"/>
        <v>-0.66999999999999993</v>
      </c>
      <c r="AD29">
        <f t="shared" si="6"/>
        <v>-34.400000000000006</v>
      </c>
      <c r="AE29">
        <f t="shared" si="7"/>
        <v>1.5599999999999996</v>
      </c>
      <c r="AF29">
        <f t="shared" si="8"/>
        <v>-2.09</v>
      </c>
      <c r="AG29">
        <f t="shared" si="9"/>
        <v>0.37999999999999989</v>
      </c>
      <c r="AH29">
        <f t="shared" si="10"/>
        <v>-55.680000000000007</v>
      </c>
      <c r="AI29">
        <f t="shared" si="10"/>
        <v>1.2700000000000014</v>
      </c>
    </row>
    <row r="30" spans="1:35" x14ac:dyDescent="0.25">
      <c r="A30" t="s">
        <v>26</v>
      </c>
      <c r="B30" t="s">
        <v>26</v>
      </c>
      <c r="C30">
        <v>41</v>
      </c>
      <c r="D30">
        <v>186.4</v>
      </c>
      <c r="E30">
        <v>8.08</v>
      </c>
      <c r="F30">
        <v>46.28</v>
      </c>
      <c r="G30">
        <v>3.23</v>
      </c>
      <c r="H30">
        <v>0</v>
      </c>
      <c r="I30">
        <v>0</v>
      </c>
      <c r="J30">
        <v>232.68</v>
      </c>
      <c r="K30">
        <v>11.32</v>
      </c>
      <c r="M30" t="s">
        <v>26</v>
      </c>
      <c r="N30" t="s">
        <v>26</v>
      </c>
      <c r="O30">
        <v>41</v>
      </c>
      <c r="P30">
        <v>138.93</v>
      </c>
      <c r="Q30">
        <v>5.01</v>
      </c>
      <c r="R30">
        <v>83.8</v>
      </c>
      <c r="S30">
        <v>4.2699999999999996</v>
      </c>
      <c r="T30">
        <v>0</v>
      </c>
      <c r="U30">
        <v>0</v>
      </c>
      <c r="V30">
        <v>222.73</v>
      </c>
      <c r="W30">
        <v>9.2799999999999994</v>
      </c>
      <c r="Y30" t="str">
        <f t="shared" si="1"/>
        <v>HHS</v>
      </c>
      <c r="Z30" t="str">
        <f t="shared" si="2"/>
        <v>HHS</v>
      </c>
      <c r="AA30">
        <f t="shared" si="3"/>
        <v>0</v>
      </c>
      <c r="AB30">
        <f t="shared" si="4"/>
        <v>47.47</v>
      </c>
      <c r="AC30">
        <f t="shared" si="5"/>
        <v>3.0700000000000003</v>
      </c>
      <c r="AD30">
        <f t="shared" si="6"/>
        <v>-37.519999999999996</v>
      </c>
      <c r="AE30">
        <f t="shared" si="7"/>
        <v>-1.0399999999999996</v>
      </c>
      <c r="AF30">
        <f t="shared" si="8"/>
        <v>0</v>
      </c>
      <c r="AG30">
        <f t="shared" si="9"/>
        <v>0</v>
      </c>
      <c r="AH30">
        <f t="shared" si="10"/>
        <v>9.9500000000000171</v>
      </c>
      <c r="AI30">
        <f t="shared" si="10"/>
        <v>2.0400000000000009</v>
      </c>
    </row>
    <row r="31" spans="1:35" x14ac:dyDescent="0.25">
      <c r="A31" t="s">
        <v>26</v>
      </c>
      <c r="B31" t="s">
        <v>72</v>
      </c>
      <c r="C31">
        <v>139</v>
      </c>
      <c r="D31">
        <v>176.95</v>
      </c>
      <c r="E31">
        <v>8.25</v>
      </c>
      <c r="F31">
        <v>223.12</v>
      </c>
      <c r="G31">
        <v>11.68</v>
      </c>
      <c r="H31">
        <v>5.27</v>
      </c>
      <c r="I31">
        <v>0.76</v>
      </c>
      <c r="J31">
        <v>405.33</v>
      </c>
      <c r="K31">
        <v>20.69</v>
      </c>
      <c r="M31" t="s">
        <v>26</v>
      </c>
      <c r="N31" t="s">
        <v>72</v>
      </c>
      <c r="O31">
        <v>141</v>
      </c>
      <c r="P31">
        <v>169.62</v>
      </c>
      <c r="Q31">
        <v>20</v>
      </c>
      <c r="R31">
        <v>209.1</v>
      </c>
      <c r="S31">
        <v>16.809999999999999</v>
      </c>
      <c r="T31">
        <v>7.57</v>
      </c>
      <c r="U31">
        <v>1.68</v>
      </c>
      <c r="V31">
        <v>386.28</v>
      </c>
      <c r="W31">
        <v>38.479999999999997</v>
      </c>
      <c r="Y31" t="str">
        <f t="shared" si="1"/>
        <v>HHS</v>
      </c>
      <c r="Z31" t="str">
        <f t="shared" si="2"/>
        <v>K-KI</v>
      </c>
      <c r="AA31">
        <f t="shared" si="3"/>
        <v>-2</v>
      </c>
      <c r="AB31">
        <f t="shared" si="4"/>
        <v>7.3299999999999841</v>
      </c>
      <c r="AC31">
        <f t="shared" si="5"/>
        <v>-11.75</v>
      </c>
      <c r="AD31">
        <f t="shared" si="6"/>
        <v>14.02000000000001</v>
      </c>
      <c r="AE31">
        <f t="shared" si="7"/>
        <v>-5.129999999999999</v>
      </c>
      <c r="AF31">
        <f t="shared" si="8"/>
        <v>-2.3000000000000007</v>
      </c>
      <c r="AG31">
        <f t="shared" si="9"/>
        <v>-0.91999999999999993</v>
      </c>
      <c r="AH31">
        <f t="shared" si="10"/>
        <v>19.050000000000011</v>
      </c>
      <c r="AI31">
        <f t="shared" si="10"/>
        <v>-17.789999999999996</v>
      </c>
    </row>
    <row r="32" spans="1:35" x14ac:dyDescent="0.25">
      <c r="A32" t="s">
        <v>26</v>
      </c>
      <c r="B32" t="s">
        <v>30</v>
      </c>
      <c r="C32">
        <v>49</v>
      </c>
      <c r="D32">
        <v>24.67</v>
      </c>
      <c r="E32">
        <v>1.8</v>
      </c>
      <c r="F32">
        <v>250.67</v>
      </c>
      <c r="G32">
        <v>6.52</v>
      </c>
      <c r="H32">
        <v>21.83</v>
      </c>
      <c r="I32">
        <v>1.01</v>
      </c>
      <c r="J32">
        <v>297.17</v>
      </c>
      <c r="K32">
        <v>9.33</v>
      </c>
      <c r="M32" t="s">
        <v>26</v>
      </c>
      <c r="N32" t="s">
        <v>30</v>
      </c>
      <c r="O32">
        <v>52</v>
      </c>
      <c r="P32">
        <v>25.53</v>
      </c>
      <c r="Q32">
        <v>2.2000000000000002</v>
      </c>
      <c r="R32">
        <v>200.02</v>
      </c>
      <c r="S32">
        <v>6.06</v>
      </c>
      <c r="T32">
        <v>19.079999999999998</v>
      </c>
      <c r="U32">
        <v>1.21</v>
      </c>
      <c r="V32">
        <v>244.63</v>
      </c>
      <c r="W32">
        <v>9.4700000000000006</v>
      </c>
      <c r="Y32" t="str">
        <f t="shared" si="1"/>
        <v>HHS</v>
      </c>
      <c r="Z32" t="str">
        <f t="shared" si="2"/>
        <v>NTS</v>
      </c>
      <c r="AA32">
        <f t="shared" si="3"/>
        <v>-3</v>
      </c>
      <c r="AB32">
        <f t="shared" si="4"/>
        <v>-0.85999999999999943</v>
      </c>
      <c r="AC32">
        <f t="shared" si="5"/>
        <v>-0.40000000000000013</v>
      </c>
      <c r="AD32">
        <f t="shared" si="6"/>
        <v>50.649999999999977</v>
      </c>
      <c r="AE32">
        <f t="shared" si="7"/>
        <v>0.45999999999999996</v>
      </c>
      <c r="AF32">
        <f t="shared" si="8"/>
        <v>2.75</v>
      </c>
      <c r="AG32">
        <f t="shared" si="9"/>
        <v>-0.19999999999999996</v>
      </c>
      <c r="AH32">
        <f t="shared" si="10"/>
        <v>52.54000000000002</v>
      </c>
      <c r="AI32">
        <f t="shared" si="10"/>
        <v>-0.14000000000000057</v>
      </c>
    </row>
    <row r="33" spans="1:35" x14ac:dyDescent="0.25">
      <c r="A33" t="s">
        <v>26</v>
      </c>
      <c r="B33" t="s">
        <v>31</v>
      </c>
      <c r="C33">
        <v>76</v>
      </c>
      <c r="D33">
        <v>67.73</v>
      </c>
      <c r="E33">
        <v>6.71</v>
      </c>
      <c r="F33">
        <v>124.92</v>
      </c>
      <c r="G33">
        <v>8.67</v>
      </c>
      <c r="H33">
        <v>83.4</v>
      </c>
      <c r="I33">
        <v>6.61</v>
      </c>
      <c r="J33">
        <v>276.05</v>
      </c>
      <c r="K33">
        <v>21.99</v>
      </c>
      <c r="M33" t="s">
        <v>26</v>
      </c>
      <c r="N33" t="s">
        <v>31</v>
      </c>
      <c r="O33">
        <v>101</v>
      </c>
      <c r="P33">
        <v>71</v>
      </c>
      <c r="Q33">
        <v>10.23</v>
      </c>
      <c r="R33">
        <v>152</v>
      </c>
      <c r="S33">
        <v>15.01</v>
      </c>
      <c r="T33">
        <v>113.1</v>
      </c>
      <c r="U33">
        <v>15.56</v>
      </c>
      <c r="V33">
        <v>336.1</v>
      </c>
      <c r="W33">
        <v>40.81</v>
      </c>
      <c r="Y33" t="str">
        <f t="shared" si="1"/>
        <v>HHS</v>
      </c>
      <c r="Z33" t="str">
        <f t="shared" si="2"/>
        <v>NURS</v>
      </c>
      <c r="AA33">
        <f t="shared" si="3"/>
        <v>-25</v>
      </c>
      <c r="AB33">
        <f t="shared" si="4"/>
        <v>-3.269999999999996</v>
      </c>
      <c r="AC33">
        <f t="shared" si="5"/>
        <v>-3.5200000000000005</v>
      </c>
      <c r="AD33">
        <f t="shared" si="6"/>
        <v>-27.08</v>
      </c>
      <c r="AE33">
        <f t="shared" si="7"/>
        <v>-6.34</v>
      </c>
      <c r="AF33">
        <f t="shared" si="8"/>
        <v>-29.699999999999989</v>
      </c>
      <c r="AG33">
        <f t="shared" si="9"/>
        <v>-8.9499999999999993</v>
      </c>
      <c r="AH33">
        <f t="shared" si="10"/>
        <v>-60.050000000000011</v>
      </c>
      <c r="AI33">
        <f t="shared" si="10"/>
        <v>-18.820000000000004</v>
      </c>
    </row>
    <row r="34" spans="1:35" x14ac:dyDescent="0.25">
      <c r="A34" t="s">
        <v>26</v>
      </c>
      <c r="B34" t="s">
        <v>74</v>
      </c>
      <c r="C34">
        <v>29</v>
      </c>
      <c r="D34">
        <v>29.93</v>
      </c>
      <c r="E34">
        <v>1.53</v>
      </c>
      <c r="F34">
        <v>218.98</v>
      </c>
      <c r="G34">
        <v>6.46</v>
      </c>
      <c r="H34">
        <v>0</v>
      </c>
      <c r="I34">
        <v>0</v>
      </c>
      <c r="J34">
        <v>248.92</v>
      </c>
      <c r="K34">
        <v>7.99</v>
      </c>
      <c r="M34" t="s">
        <v>26</v>
      </c>
      <c r="N34" t="s">
        <v>74</v>
      </c>
      <c r="O34">
        <v>21</v>
      </c>
      <c r="P34">
        <v>31.6</v>
      </c>
      <c r="Q34">
        <v>3</v>
      </c>
      <c r="R34">
        <v>180.45</v>
      </c>
      <c r="S34">
        <v>8.41</v>
      </c>
      <c r="T34">
        <v>0</v>
      </c>
      <c r="U34">
        <v>0</v>
      </c>
      <c r="V34">
        <v>212.05</v>
      </c>
      <c r="W34">
        <v>11.41</v>
      </c>
      <c r="Y34" t="str">
        <f t="shared" si="1"/>
        <v>HHS</v>
      </c>
      <c r="Z34" t="str">
        <f t="shared" si="2"/>
        <v>PH</v>
      </c>
      <c r="AA34">
        <f t="shared" si="3"/>
        <v>8</v>
      </c>
      <c r="AB34">
        <f t="shared" si="4"/>
        <v>-1.6700000000000017</v>
      </c>
      <c r="AC34">
        <f t="shared" si="5"/>
        <v>-1.47</v>
      </c>
      <c r="AD34">
        <f t="shared" si="6"/>
        <v>38.53</v>
      </c>
      <c r="AE34">
        <f t="shared" si="7"/>
        <v>-1.9500000000000002</v>
      </c>
      <c r="AF34">
        <f t="shared" si="8"/>
        <v>0</v>
      </c>
      <c r="AG34">
        <f t="shared" si="9"/>
        <v>0</v>
      </c>
      <c r="AH34">
        <f t="shared" si="10"/>
        <v>36.869999999999976</v>
      </c>
      <c r="AI34">
        <f t="shared" si="10"/>
        <v>-3.42</v>
      </c>
    </row>
    <row r="35" spans="1:35" x14ac:dyDescent="0.25">
      <c r="A35" t="s">
        <v>26</v>
      </c>
      <c r="B35" t="s">
        <v>32</v>
      </c>
      <c r="C35">
        <v>95</v>
      </c>
      <c r="D35">
        <v>0</v>
      </c>
      <c r="E35">
        <v>0</v>
      </c>
      <c r="F35">
        <v>281.07</v>
      </c>
      <c r="G35">
        <v>13.49</v>
      </c>
      <c r="H35">
        <v>251.67</v>
      </c>
      <c r="I35">
        <v>14.66</v>
      </c>
      <c r="J35">
        <v>532.73</v>
      </c>
      <c r="K35">
        <v>28.15</v>
      </c>
      <c r="M35" t="s">
        <v>26</v>
      </c>
      <c r="N35" t="s">
        <v>32</v>
      </c>
      <c r="O35">
        <v>104</v>
      </c>
      <c r="P35">
        <v>0</v>
      </c>
      <c r="Q35">
        <v>0</v>
      </c>
      <c r="R35">
        <v>293</v>
      </c>
      <c r="S35">
        <v>27.26</v>
      </c>
      <c r="T35">
        <v>268.35000000000002</v>
      </c>
      <c r="U35">
        <v>28.53</v>
      </c>
      <c r="V35">
        <v>561.35</v>
      </c>
      <c r="W35">
        <v>55.79</v>
      </c>
      <c r="Y35" t="str">
        <f t="shared" si="1"/>
        <v>HHS</v>
      </c>
      <c r="Z35" t="str">
        <f t="shared" si="2"/>
        <v>SW</v>
      </c>
      <c r="AA35">
        <f t="shared" si="3"/>
        <v>-9</v>
      </c>
      <c r="AB35">
        <f t="shared" si="4"/>
        <v>0</v>
      </c>
      <c r="AC35">
        <f t="shared" si="5"/>
        <v>0</v>
      </c>
      <c r="AD35">
        <f t="shared" si="6"/>
        <v>-11.930000000000007</v>
      </c>
      <c r="AE35">
        <f t="shared" si="7"/>
        <v>-13.770000000000001</v>
      </c>
      <c r="AF35">
        <f t="shared" si="8"/>
        <v>-16.680000000000035</v>
      </c>
      <c r="AG35">
        <f t="shared" si="9"/>
        <v>-13.870000000000001</v>
      </c>
      <c r="AH35">
        <f t="shared" si="10"/>
        <v>-28.620000000000005</v>
      </c>
      <c r="AI35">
        <f t="shared" si="10"/>
        <v>-27.64</v>
      </c>
    </row>
    <row r="36" spans="1:35" x14ac:dyDescent="0.25">
      <c r="A36" t="s">
        <v>33</v>
      </c>
      <c r="B36" t="s">
        <v>34</v>
      </c>
      <c r="C36">
        <v>65</v>
      </c>
      <c r="D36">
        <v>112.4</v>
      </c>
      <c r="E36">
        <v>3.12</v>
      </c>
      <c r="F36">
        <v>356.42</v>
      </c>
      <c r="G36">
        <v>8.6300000000000008</v>
      </c>
      <c r="H36">
        <v>21.75</v>
      </c>
      <c r="I36">
        <v>1.67</v>
      </c>
      <c r="J36">
        <v>490.57</v>
      </c>
      <c r="K36">
        <v>13.41</v>
      </c>
      <c r="M36" t="s">
        <v>33</v>
      </c>
      <c r="N36" t="s">
        <v>34</v>
      </c>
      <c r="O36">
        <v>63</v>
      </c>
      <c r="P36">
        <v>78</v>
      </c>
      <c r="Q36">
        <v>2.16</v>
      </c>
      <c r="R36">
        <v>322.07</v>
      </c>
      <c r="S36">
        <v>6.29</v>
      </c>
      <c r="T36">
        <v>20.07</v>
      </c>
      <c r="U36">
        <v>1.58</v>
      </c>
      <c r="V36">
        <v>420.13</v>
      </c>
      <c r="W36">
        <v>10.029999999999999</v>
      </c>
      <c r="Y36" t="str">
        <f t="shared" si="1"/>
        <v>NSS</v>
      </c>
      <c r="Z36" t="str">
        <f t="shared" si="2"/>
        <v>ANTH</v>
      </c>
      <c r="AA36">
        <f t="shared" si="3"/>
        <v>2</v>
      </c>
      <c r="AB36">
        <f t="shared" si="4"/>
        <v>34.400000000000006</v>
      </c>
      <c r="AC36">
        <f t="shared" si="5"/>
        <v>0.96</v>
      </c>
      <c r="AD36">
        <f t="shared" si="6"/>
        <v>34.350000000000023</v>
      </c>
      <c r="AE36">
        <f t="shared" si="7"/>
        <v>2.3400000000000007</v>
      </c>
      <c r="AF36">
        <f t="shared" si="8"/>
        <v>1.6799999999999997</v>
      </c>
      <c r="AG36">
        <f t="shared" si="9"/>
        <v>8.9999999999999858E-2</v>
      </c>
      <c r="AH36">
        <f t="shared" si="10"/>
        <v>70.44</v>
      </c>
      <c r="AI36">
        <f t="shared" si="10"/>
        <v>3.3800000000000008</v>
      </c>
    </row>
    <row r="37" spans="1:35" x14ac:dyDescent="0.25">
      <c r="A37" t="s">
        <v>33</v>
      </c>
      <c r="B37" t="s">
        <v>35</v>
      </c>
      <c r="C37">
        <v>213</v>
      </c>
      <c r="D37">
        <v>411.37</v>
      </c>
      <c r="E37">
        <v>13.76</v>
      </c>
      <c r="F37">
        <v>232.53</v>
      </c>
      <c r="G37">
        <v>12.77</v>
      </c>
      <c r="H37">
        <v>14.83</v>
      </c>
      <c r="I37">
        <v>3.64</v>
      </c>
      <c r="J37">
        <v>658.73</v>
      </c>
      <c r="K37">
        <v>30.17</v>
      </c>
      <c r="M37" t="s">
        <v>33</v>
      </c>
      <c r="N37" t="s">
        <v>35</v>
      </c>
      <c r="O37">
        <v>182</v>
      </c>
      <c r="P37">
        <v>291.12</v>
      </c>
      <c r="Q37">
        <v>8.67</v>
      </c>
      <c r="R37">
        <v>213.92</v>
      </c>
      <c r="S37">
        <v>10.3</v>
      </c>
      <c r="T37">
        <v>17.25</v>
      </c>
      <c r="U37">
        <v>3.25</v>
      </c>
      <c r="V37">
        <v>522.28</v>
      </c>
      <c r="W37">
        <v>22.23</v>
      </c>
      <c r="Y37" t="str">
        <f t="shared" si="1"/>
        <v>NSS</v>
      </c>
      <c r="Z37" t="str">
        <f t="shared" si="2"/>
        <v>BIOL</v>
      </c>
      <c r="AA37">
        <f t="shared" si="3"/>
        <v>31</v>
      </c>
      <c r="AB37">
        <f t="shared" si="4"/>
        <v>120.25</v>
      </c>
      <c r="AC37">
        <f t="shared" si="5"/>
        <v>5.09</v>
      </c>
      <c r="AD37">
        <f t="shared" si="6"/>
        <v>18.610000000000014</v>
      </c>
      <c r="AE37">
        <f t="shared" si="7"/>
        <v>2.4699999999999989</v>
      </c>
      <c r="AF37">
        <f t="shared" si="8"/>
        <v>-2.42</v>
      </c>
      <c r="AG37">
        <f t="shared" si="9"/>
        <v>0.39000000000000012</v>
      </c>
      <c r="AH37">
        <f t="shared" si="10"/>
        <v>136.45000000000005</v>
      </c>
      <c r="AI37">
        <f t="shared" si="10"/>
        <v>7.9400000000000013</v>
      </c>
    </row>
    <row r="38" spans="1:35" x14ac:dyDescent="0.25">
      <c r="A38" t="s">
        <v>33</v>
      </c>
      <c r="B38" t="s">
        <v>36</v>
      </c>
      <c r="C38">
        <v>86</v>
      </c>
      <c r="D38">
        <v>205.57</v>
      </c>
      <c r="E38">
        <v>10.61</v>
      </c>
      <c r="F38">
        <v>123.53</v>
      </c>
      <c r="G38">
        <v>7.41</v>
      </c>
      <c r="H38">
        <v>9.6300000000000008</v>
      </c>
      <c r="I38">
        <v>1.1499999999999999</v>
      </c>
      <c r="J38">
        <v>338.73</v>
      </c>
      <c r="K38">
        <v>19.170000000000002</v>
      </c>
      <c r="M38" t="s">
        <v>33</v>
      </c>
      <c r="N38" t="s">
        <v>36</v>
      </c>
      <c r="O38">
        <v>68</v>
      </c>
      <c r="P38">
        <v>142.47</v>
      </c>
      <c r="Q38">
        <v>7.08</v>
      </c>
      <c r="R38">
        <v>80.13</v>
      </c>
      <c r="S38">
        <v>5.14</v>
      </c>
      <c r="T38">
        <v>17.48</v>
      </c>
      <c r="U38">
        <v>1.21</v>
      </c>
      <c r="V38">
        <v>240.08</v>
      </c>
      <c r="W38">
        <v>13.44</v>
      </c>
      <c r="Y38" t="str">
        <f t="shared" si="1"/>
        <v>NSS</v>
      </c>
      <c r="Z38" t="str">
        <f t="shared" si="2"/>
        <v>CHEM</v>
      </c>
      <c r="AA38">
        <f t="shared" si="3"/>
        <v>18</v>
      </c>
      <c r="AB38">
        <f t="shared" si="4"/>
        <v>63.099999999999994</v>
      </c>
      <c r="AC38">
        <f t="shared" si="5"/>
        <v>3.5299999999999994</v>
      </c>
      <c r="AD38">
        <f t="shared" si="6"/>
        <v>43.400000000000006</v>
      </c>
      <c r="AE38">
        <f t="shared" si="7"/>
        <v>2.2700000000000005</v>
      </c>
      <c r="AF38">
        <f t="shared" si="8"/>
        <v>-7.85</v>
      </c>
      <c r="AG38">
        <f t="shared" si="9"/>
        <v>-6.0000000000000053E-2</v>
      </c>
      <c r="AH38">
        <f t="shared" si="10"/>
        <v>98.65</v>
      </c>
      <c r="AI38">
        <f t="shared" si="10"/>
        <v>5.7300000000000022</v>
      </c>
    </row>
    <row r="39" spans="1:35" x14ac:dyDescent="0.25">
      <c r="A39" t="s">
        <v>33</v>
      </c>
      <c r="B39" t="s">
        <v>37</v>
      </c>
      <c r="C39">
        <v>50</v>
      </c>
      <c r="D39">
        <v>133.6</v>
      </c>
      <c r="E39">
        <v>3.83</v>
      </c>
      <c r="F39">
        <v>114.37</v>
      </c>
      <c r="G39">
        <v>3.8</v>
      </c>
      <c r="H39">
        <v>7.25</v>
      </c>
      <c r="I39">
        <v>0.71</v>
      </c>
      <c r="J39">
        <v>255.22</v>
      </c>
      <c r="K39">
        <v>8.35</v>
      </c>
      <c r="M39" t="s">
        <v>33</v>
      </c>
      <c r="N39" t="s">
        <v>37</v>
      </c>
      <c r="O39">
        <v>44</v>
      </c>
      <c r="P39">
        <v>112</v>
      </c>
      <c r="Q39">
        <v>2.81</v>
      </c>
      <c r="R39">
        <v>122.27</v>
      </c>
      <c r="S39">
        <v>3.7</v>
      </c>
      <c r="T39">
        <v>5.17</v>
      </c>
      <c r="U39">
        <v>0.71</v>
      </c>
      <c r="V39">
        <v>239.43</v>
      </c>
      <c r="W39">
        <v>7.22</v>
      </c>
      <c r="Y39" t="str">
        <f t="shared" si="1"/>
        <v>NSS</v>
      </c>
      <c r="Z39" t="str">
        <f t="shared" si="2"/>
        <v>CHS</v>
      </c>
      <c r="AA39">
        <f t="shared" si="3"/>
        <v>6</v>
      </c>
      <c r="AB39">
        <f t="shared" si="4"/>
        <v>21.599999999999994</v>
      </c>
      <c r="AC39">
        <f t="shared" si="5"/>
        <v>1.02</v>
      </c>
      <c r="AD39">
        <f t="shared" si="6"/>
        <v>-7.8999999999999915</v>
      </c>
      <c r="AE39">
        <f t="shared" si="7"/>
        <v>9.9999999999999645E-2</v>
      </c>
      <c r="AF39">
        <f t="shared" si="8"/>
        <v>2.08</v>
      </c>
      <c r="AG39">
        <f t="shared" si="9"/>
        <v>0</v>
      </c>
      <c r="AH39">
        <f t="shared" si="10"/>
        <v>15.789999999999992</v>
      </c>
      <c r="AI39">
        <f t="shared" si="10"/>
        <v>1.1299999999999999</v>
      </c>
    </row>
    <row r="40" spans="1:35" x14ac:dyDescent="0.25">
      <c r="A40" t="s">
        <v>33</v>
      </c>
      <c r="B40" t="s">
        <v>38</v>
      </c>
      <c r="C40">
        <v>35</v>
      </c>
      <c r="D40">
        <v>152.19999999999999</v>
      </c>
      <c r="E40">
        <v>4.4400000000000004</v>
      </c>
      <c r="F40">
        <v>64.599999999999994</v>
      </c>
      <c r="G40">
        <v>2.71</v>
      </c>
      <c r="H40">
        <v>4.42</v>
      </c>
      <c r="I40">
        <v>0.72</v>
      </c>
      <c r="J40">
        <v>221.22</v>
      </c>
      <c r="K40">
        <v>7.87</v>
      </c>
      <c r="M40" t="s">
        <v>33</v>
      </c>
      <c r="N40" t="s">
        <v>38</v>
      </c>
      <c r="O40">
        <v>28</v>
      </c>
      <c r="P40">
        <v>131.6</v>
      </c>
      <c r="Q40">
        <v>3.84</v>
      </c>
      <c r="R40">
        <v>43.27</v>
      </c>
      <c r="S40">
        <v>1.48</v>
      </c>
      <c r="T40">
        <v>7.17</v>
      </c>
      <c r="U40">
        <v>0.51</v>
      </c>
      <c r="V40">
        <v>182.03</v>
      </c>
      <c r="W40">
        <v>5.83</v>
      </c>
      <c r="Y40" t="str">
        <f t="shared" si="1"/>
        <v>NSS</v>
      </c>
      <c r="Z40" t="str">
        <f t="shared" si="2"/>
        <v>GEOG</v>
      </c>
      <c r="AA40">
        <f t="shared" si="3"/>
        <v>7</v>
      </c>
      <c r="AB40">
        <f t="shared" si="4"/>
        <v>20.599999999999994</v>
      </c>
      <c r="AC40">
        <f t="shared" si="5"/>
        <v>0.60000000000000053</v>
      </c>
      <c r="AD40">
        <f t="shared" si="6"/>
        <v>21.329999999999991</v>
      </c>
      <c r="AE40">
        <f t="shared" si="7"/>
        <v>1.23</v>
      </c>
      <c r="AF40">
        <f t="shared" si="8"/>
        <v>-2.75</v>
      </c>
      <c r="AG40">
        <f t="shared" si="9"/>
        <v>0.20999999999999996</v>
      </c>
      <c r="AH40">
        <f t="shared" si="10"/>
        <v>39.19</v>
      </c>
      <c r="AI40">
        <f t="shared" si="10"/>
        <v>2.04</v>
      </c>
    </row>
    <row r="41" spans="1:35" x14ac:dyDescent="0.25">
      <c r="A41" t="s">
        <v>33</v>
      </c>
      <c r="B41" t="s">
        <v>39</v>
      </c>
      <c r="C41">
        <v>46</v>
      </c>
      <c r="D41">
        <v>180.07</v>
      </c>
      <c r="E41">
        <v>5.0599999999999996</v>
      </c>
      <c r="F41">
        <v>33.6</v>
      </c>
      <c r="G41">
        <v>2.21</v>
      </c>
      <c r="H41">
        <v>7.25</v>
      </c>
      <c r="I41">
        <v>0.87</v>
      </c>
      <c r="J41">
        <v>220.92</v>
      </c>
      <c r="K41">
        <v>8.14</v>
      </c>
      <c r="M41" t="s">
        <v>33</v>
      </c>
      <c r="N41" t="s">
        <v>39</v>
      </c>
      <c r="O41">
        <v>45</v>
      </c>
      <c r="P41">
        <v>213.07</v>
      </c>
      <c r="Q41">
        <v>5.61</v>
      </c>
      <c r="R41">
        <v>29.17</v>
      </c>
      <c r="S41">
        <v>2.08</v>
      </c>
      <c r="T41">
        <v>7.38</v>
      </c>
      <c r="U41">
        <v>0.7</v>
      </c>
      <c r="V41">
        <v>249.61</v>
      </c>
      <c r="W41">
        <v>8.39</v>
      </c>
      <c r="Y41" t="str">
        <f t="shared" si="1"/>
        <v>NSS</v>
      </c>
      <c r="Z41" t="str">
        <f t="shared" si="2"/>
        <v>GEOL</v>
      </c>
      <c r="AA41">
        <f t="shared" si="3"/>
        <v>1</v>
      </c>
      <c r="AB41">
        <f t="shared" si="4"/>
        <v>-33</v>
      </c>
      <c r="AC41">
        <f t="shared" si="5"/>
        <v>-0.55000000000000071</v>
      </c>
      <c r="AD41">
        <f t="shared" si="6"/>
        <v>4.43</v>
      </c>
      <c r="AE41">
        <f t="shared" si="7"/>
        <v>0.12999999999999989</v>
      </c>
      <c r="AF41">
        <f t="shared" si="8"/>
        <v>-0.12999999999999989</v>
      </c>
      <c r="AG41">
        <f t="shared" si="9"/>
        <v>0.17000000000000004</v>
      </c>
      <c r="AH41">
        <f t="shared" si="10"/>
        <v>-28.690000000000026</v>
      </c>
      <c r="AI41">
        <f t="shared" si="10"/>
        <v>-0.25</v>
      </c>
    </row>
    <row r="42" spans="1:35" x14ac:dyDescent="0.25">
      <c r="A42" t="s">
        <v>33</v>
      </c>
      <c r="B42" t="s">
        <v>40</v>
      </c>
      <c r="C42">
        <v>64</v>
      </c>
      <c r="D42">
        <v>335.53</v>
      </c>
      <c r="E42">
        <v>7.42</v>
      </c>
      <c r="F42">
        <v>231.13</v>
      </c>
      <c r="G42">
        <v>9.8000000000000007</v>
      </c>
      <c r="H42">
        <v>21.05</v>
      </c>
      <c r="I42">
        <v>2.36</v>
      </c>
      <c r="J42">
        <v>587.72</v>
      </c>
      <c r="K42">
        <v>19.579999999999998</v>
      </c>
      <c r="M42" t="s">
        <v>33</v>
      </c>
      <c r="N42" t="s">
        <v>40</v>
      </c>
      <c r="O42">
        <v>65</v>
      </c>
      <c r="P42">
        <v>329.67</v>
      </c>
      <c r="Q42">
        <v>6.57</v>
      </c>
      <c r="R42">
        <v>259.87</v>
      </c>
      <c r="S42">
        <v>9.3000000000000007</v>
      </c>
      <c r="T42">
        <v>19.38</v>
      </c>
      <c r="U42">
        <v>2.25</v>
      </c>
      <c r="V42">
        <v>608.91999999999996</v>
      </c>
      <c r="W42">
        <v>18.12</v>
      </c>
      <c r="Y42" t="str">
        <f t="shared" si="1"/>
        <v>NSS</v>
      </c>
      <c r="Z42" t="str">
        <f t="shared" si="2"/>
        <v>HIST</v>
      </c>
      <c r="AA42">
        <f t="shared" si="3"/>
        <v>-1</v>
      </c>
      <c r="AB42">
        <f t="shared" si="4"/>
        <v>5.8599999999999568</v>
      </c>
      <c r="AC42">
        <f t="shared" si="5"/>
        <v>0.84999999999999964</v>
      </c>
      <c r="AD42">
        <f t="shared" si="6"/>
        <v>-28.740000000000009</v>
      </c>
      <c r="AE42">
        <f t="shared" si="7"/>
        <v>0.5</v>
      </c>
      <c r="AF42">
        <f t="shared" si="8"/>
        <v>1.6700000000000017</v>
      </c>
      <c r="AG42">
        <f t="shared" si="9"/>
        <v>0.10999999999999988</v>
      </c>
      <c r="AH42">
        <f t="shared" si="10"/>
        <v>-21.199999999999932</v>
      </c>
      <c r="AI42">
        <f t="shared" si="10"/>
        <v>1.4599999999999973</v>
      </c>
    </row>
    <row r="43" spans="1:35" x14ac:dyDescent="0.25">
      <c r="A43" t="s">
        <v>33</v>
      </c>
      <c r="B43" t="s">
        <v>41</v>
      </c>
      <c r="C43">
        <v>17</v>
      </c>
      <c r="D43">
        <v>15.73</v>
      </c>
      <c r="E43">
        <v>0.46</v>
      </c>
      <c r="F43">
        <v>67.53</v>
      </c>
      <c r="G43">
        <v>2.5299999999999998</v>
      </c>
      <c r="H43">
        <v>0.25</v>
      </c>
      <c r="I43">
        <v>0.27</v>
      </c>
      <c r="J43">
        <v>83.52</v>
      </c>
      <c r="K43">
        <v>3.26</v>
      </c>
      <c r="M43" t="s">
        <v>33</v>
      </c>
      <c r="N43" t="s">
        <v>41</v>
      </c>
      <c r="O43">
        <v>19</v>
      </c>
      <c r="P43">
        <v>10.73</v>
      </c>
      <c r="Q43">
        <v>0.27</v>
      </c>
      <c r="R43">
        <v>54.2</v>
      </c>
      <c r="S43">
        <v>1.74</v>
      </c>
      <c r="T43">
        <v>0.57999999999999996</v>
      </c>
      <c r="U43">
        <v>0.38</v>
      </c>
      <c r="V43">
        <v>65.52</v>
      </c>
      <c r="W43">
        <v>2.38</v>
      </c>
      <c r="Y43" t="str">
        <f t="shared" si="1"/>
        <v>NSS</v>
      </c>
      <c r="Z43" t="str">
        <f t="shared" si="2"/>
        <v>LAS</v>
      </c>
      <c r="AA43">
        <f t="shared" si="3"/>
        <v>-2</v>
      </c>
      <c r="AB43">
        <f t="shared" si="4"/>
        <v>5</v>
      </c>
      <c r="AC43">
        <f t="shared" si="5"/>
        <v>0.19</v>
      </c>
      <c r="AD43">
        <f t="shared" si="6"/>
        <v>13.329999999999998</v>
      </c>
      <c r="AE43">
        <f t="shared" si="7"/>
        <v>0.78999999999999981</v>
      </c>
      <c r="AF43">
        <f t="shared" si="8"/>
        <v>-0.32999999999999996</v>
      </c>
      <c r="AG43">
        <f t="shared" si="9"/>
        <v>-0.10999999999999999</v>
      </c>
      <c r="AH43">
        <f t="shared" si="10"/>
        <v>18</v>
      </c>
      <c r="AI43">
        <f t="shared" si="10"/>
        <v>0.87999999999999989</v>
      </c>
    </row>
    <row r="44" spans="1:35" x14ac:dyDescent="0.25">
      <c r="A44" t="s">
        <v>33</v>
      </c>
      <c r="B44" t="s">
        <v>42</v>
      </c>
      <c r="C44">
        <v>262</v>
      </c>
      <c r="D44">
        <v>1422.73</v>
      </c>
      <c r="E44">
        <v>55.04</v>
      </c>
      <c r="F44">
        <v>72.75</v>
      </c>
      <c r="G44">
        <v>5.15</v>
      </c>
      <c r="H44">
        <v>13.67</v>
      </c>
      <c r="I44">
        <v>1.95</v>
      </c>
      <c r="J44">
        <v>1509.15</v>
      </c>
      <c r="K44">
        <v>62.13</v>
      </c>
      <c r="M44" t="s">
        <v>33</v>
      </c>
      <c r="N44" t="s">
        <v>42</v>
      </c>
      <c r="O44">
        <v>204</v>
      </c>
      <c r="P44">
        <v>1218.08</v>
      </c>
      <c r="Q44">
        <v>42.84</v>
      </c>
      <c r="R44">
        <v>72.430000000000007</v>
      </c>
      <c r="S44">
        <v>4.3</v>
      </c>
      <c r="T44">
        <v>22.08</v>
      </c>
      <c r="U44">
        <v>1.94</v>
      </c>
      <c r="V44">
        <v>1312.6</v>
      </c>
      <c r="W44">
        <v>49.08</v>
      </c>
      <c r="Y44" t="str">
        <f t="shared" si="1"/>
        <v>NSS</v>
      </c>
      <c r="Z44" t="str">
        <f t="shared" si="2"/>
        <v>MATH</v>
      </c>
      <c r="AA44">
        <f t="shared" si="3"/>
        <v>58</v>
      </c>
      <c r="AB44">
        <f t="shared" si="4"/>
        <v>204.65000000000009</v>
      </c>
      <c r="AC44">
        <f t="shared" si="5"/>
        <v>12.199999999999996</v>
      </c>
      <c r="AD44">
        <f t="shared" si="6"/>
        <v>0.31999999999999318</v>
      </c>
      <c r="AE44">
        <f t="shared" si="7"/>
        <v>0.85000000000000053</v>
      </c>
      <c r="AF44">
        <f t="shared" si="8"/>
        <v>-8.4099999999999984</v>
      </c>
      <c r="AG44">
        <f t="shared" si="9"/>
        <v>1.0000000000000009E-2</v>
      </c>
      <c r="AH44">
        <f t="shared" si="10"/>
        <v>196.55000000000018</v>
      </c>
      <c r="AI44">
        <f t="shared" si="10"/>
        <v>13.050000000000004</v>
      </c>
    </row>
    <row r="45" spans="1:35" x14ac:dyDescent="0.25">
      <c r="A45" t="s">
        <v>33</v>
      </c>
      <c r="B45" t="s">
        <v>43</v>
      </c>
      <c r="C45">
        <v>3</v>
      </c>
      <c r="D45">
        <v>3.6</v>
      </c>
      <c r="E45">
        <v>0.19</v>
      </c>
      <c r="F45">
        <v>0.53</v>
      </c>
      <c r="G45">
        <v>0.4</v>
      </c>
      <c r="H45">
        <v>0</v>
      </c>
      <c r="I45">
        <v>0</v>
      </c>
      <c r="J45">
        <v>4.13</v>
      </c>
      <c r="K45">
        <v>0.59</v>
      </c>
      <c r="M45" t="s">
        <v>33</v>
      </c>
      <c r="N45" t="s">
        <v>43</v>
      </c>
      <c r="O45">
        <v>4</v>
      </c>
      <c r="P45">
        <v>6.8</v>
      </c>
      <c r="Q45">
        <v>0.44</v>
      </c>
      <c r="R45">
        <v>0</v>
      </c>
      <c r="S45">
        <v>0</v>
      </c>
      <c r="T45">
        <v>0</v>
      </c>
      <c r="U45">
        <v>0</v>
      </c>
      <c r="V45">
        <v>6.8</v>
      </c>
      <c r="W45">
        <v>0.44</v>
      </c>
      <c r="Y45" t="str">
        <f t="shared" si="1"/>
        <v>NSS</v>
      </c>
      <c r="Z45" t="str">
        <f t="shared" si="2"/>
        <v>NATS</v>
      </c>
      <c r="AA45">
        <f t="shared" si="3"/>
        <v>-1</v>
      </c>
      <c r="AB45">
        <f t="shared" si="4"/>
        <v>-3.1999999999999997</v>
      </c>
      <c r="AC45">
        <f t="shared" si="5"/>
        <v>-0.25</v>
      </c>
      <c r="AD45">
        <f t="shared" si="6"/>
        <v>0.53</v>
      </c>
      <c r="AE45">
        <f t="shared" si="7"/>
        <v>0.4</v>
      </c>
      <c r="AF45">
        <f t="shared" si="8"/>
        <v>0</v>
      </c>
      <c r="AG45">
        <f t="shared" si="9"/>
        <v>0</v>
      </c>
      <c r="AH45">
        <f t="shared" si="10"/>
        <v>-2.67</v>
      </c>
      <c r="AI45">
        <f t="shared" si="10"/>
        <v>0.14999999999999997</v>
      </c>
    </row>
    <row r="46" spans="1:35" x14ac:dyDescent="0.25">
      <c r="A46" t="s">
        <v>33</v>
      </c>
      <c r="B46" t="s">
        <v>33</v>
      </c>
      <c r="C46">
        <v>28</v>
      </c>
      <c r="D46">
        <v>150.13</v>
      </c>
      <c r="E46">
        <v>5.77</v>
      </c>
      <c r="F46">
        <v>17.73</v>
      </c>
      <c r="G46">
        <v>1.1499999999999999</v>
      </c>
      <c r="H46">
        <v>0</v>
      </c>
      <c r="I46">
        <v>0</v>
      </c>
      <c r="J46">
        <v>167.87</v>
      </c>
      <c r="K46">
        <v>6.92</v>
      </c>
      <c r="M46" t="s">
        <v>33</v>
      </c>
      <c r="N46" t="s">
        <v>33</v>
      </c>
      <c r="O46">
        <v>35</v>
      </c>
      <c r="P46">
        <v>135.19999999999999</v>
      </c>
      <c r="Q46">
        <v>4.54</v>
      </c>
      <c r="R46">
        <v>75.73</v>
      </c>
      <c r="S46">
        <v>2.88</v>
      </c>
      <c r="T46">
        <v>0</v>
      </c>
      <c r="U46">
        <v>0</v>
      </c>
      <c r="V46">
        <v>210.93</v>
      </c>
      <c r="W46">
        <v>7.42</v>
      </c>
      <c r="Y46" t="str">
        <f t="shared" si="1"/>
        <v>NSS</v>
      </c>
      <c r="Z46" t="str">
        <f t="shared" si="2"/>
        <v>NSS</v>
      </c>
      <c r="AA46">
        <f t="shared" si="3"/>
        <v>-7</v>
      </c>
      <c r="AB46">
        <f t="shared" si="4"/>
        <v>14.930000000000007</v>
      </c>
      <c r="AC46">
        <f t="shared" si="5"/>
        <v>1.2299999999999995</v>
      </c>
      <c r="AD46">
        <f t="shared" si="6"/>
        <v>-58</v>
      </c>
      <c r="AE46">
        <f t="shared" si="7"/>
        <v>-1.73</v>
      </c>
      <c r="AF46">
        <f t="shared" si="8"/>
        <v>0</v>
      </c>
      <c r="AG46">
        <f t="shared" si="9"/>
        <v>0</v>
      </c>
      <c r="AH46">
        <f t="shared" si="10"/>
        <v>-43.06</v>
      </c>
      <c r="AI46">
        <f t="shared" si="10"/>
        <v>-0.5</v>
      </c>
    </row>
    <row r="47" spans="1:35" x14ac:dyDescent="0.25">
      <c r="A47" t="s">
        <v>33</v>
      </c>
      <c r="B47" t="s">
        <v>44</v>
      </c>
      <c r="C47">
        <v>33</v>
      </c>
      <c r="D47">
        <v>57.4</v>
      </c>
      <c r="E47">
        <v>1.98</v>
      </c>
      <c r="F47">
        <v>200.4</v>
      </c>
      <c r="G47">
        <v>4.74</v>
      </c>
      <c r="H47">
        <v>0</v>
      </c>
      <c r="I47">
        <v>0</v>
      </c>
      <c r="J47">
        <v>257.8</v>
      </c>
      <c r="K47">
        <v>6.71</v>
      </c>
      <c r="M47" t="s">
        <v>33</v>
      </c>
      <c r="N47" t="s">
        <v>44</v>
      </c>
      <c r="O47">
        <v>27</v>
      </c>
      <c r="P47">
        <v>66.13</v>
      </c>
      <c r="Q47">
        <v>1.45</v>
      </c>
      <c r="R47">
        <v>141.4</v>
      </c>
      <c r="S47">
        <v>4.0199999999999996</v>
      </c>
      <c r="T47">
        <v>0</v>
      </c>
      <c r="U47">
        <v>0</v>
      </c>
      <c r="V47">
        <v>207.53</v>
      </c>
      <c r="W47">
        <v>5.47</v>
      </c>
      <c r="Y47" t="str">
        <f t="shared" si="1"/>
        <v>NSS</v>
      </c>
      <c r="Z47" t="str">
        <f t="shared" si="2"/>
        <v>PAS</v>
      </c>
      <c r="AA47">
        <f t="shared" si="3"/>
        <v>6</v>
      </c>
      <c r="AB47">
        <f t="shared" si="4"/>
        <v>-8.7299999999999969</v>
      </c>
      <c r="AC47">
        <f t="shared" si="5"/>
        <v>0.53</v>
      </c>
      <c r="AD47">
        <f t="shared" si="6"/>
        <v>59</v>
      </c>
      <c r="AE47">
        <f t="shared" si="7"/>
        <v>0.72000000000000064</v>
      </c>
      <c r="AF47">
        <f t="shared" si="8"/>
        <v>0</v>
      </c>
      <c r="AG47">
        <f t="shared" si="9"/>
        <v>0</v>
      </c>
      <c r="AH47">
        <f t="shared" si="10"/>
        <v>50.27000000000001</v>
      </c>
      <c r="AI47">
        <f t="shared" si="10"/>
        <v>1.2400000000000002</v>
      </c>
    </row>
    <row r="48" spans="1:35" x14ac:dyDescent="0.25">
      <c r="A48" t="s">
        <v>33</v>
      </c>
      <c r="B48" t="s">
        <v>45</v>
      </c>
      <c r="C48">
        <v>133</v>
      </c>
      <c r="D48">
        <v>390.52</v>
      </c>
      <c r="E48">
        <v>16.690000000000001</v>
      </c>
      <c r="F48">
        <v>17.079999999999998</v>
      </c>
      <c r="G48">
        <v>1.1499999999999999</v>
      </c>
      <c r="H48">
        <v>7.42</v>
      </c>
      <c r="I48">
        <v>1.18</v>
      </c>
      <c r="J48">
        <v>415.02</v>
      </c>
      <c r="K48">
        <v>19.02</v>
      </c>
      <c r="M48" t="s">
        <v>33</v>
      </c>
      <c r="N48" t="s">
        <v>45</v>
      </c>
      <c r="O48">
        <v>124</v>
      </c>
      <c r="P48">
        <v>385.2</v>
      </c>
      <c r="Q48">
        <v>14.01</v>
      </c>
      <c r="R48">
        <v>19.68</v>
      </c>
      <c r="S48">
        <v>1.89</v>
      </c>
      <c r="T48">
        <v>9.18</v>
      </c>
      <c r="U48">
        <v>1.45</v>
      </c>
      <c r="V48">
        <v>414.07</v>
      </c>
      <c r="W48">
        <v>17.36</v>
      </c>
      <c r="Y48" t="str">
        <f t="shared" si="1"/>
        <v>NSS</v>
      </c>
      <c r="Z48" t="str">
        <f t="shared" si="2"/>
        <v>PHYS</v>
      </c>
      <c r="AA48">
        <f t="shared" si="3"/>
        <v>9</v>
      </c>
      <c r="AB48">
        <f t="shared" si="4"/>
        <v>5.3199999999999932</v>
      </c>
      <c r="AC48">
        <f t="shared" si="5"/>
        <v>2.6800000000000015</v>
      </c>
      <c r="AD48">
        <f t="shared" si="6"/>
        <v>-2.6000000000000014</v>
      </c>
      <c r="AE48">
        <f t="shared" si="7"/>
        <v>-0.74</v>
      </c>
      <c r="AF48">
        <f t="shared" si="8"/>
        <v>-1.7599999999999998</v>
      </c>
      <c r="AG48">
        <f t="shared" si="9"/>
        <v>-0.27</v>
      </c>
      <c r="AH48">
        <f t="shared" si="10"/>
        <v>0.94999999999998863</v>
      </c>
      <c r="AI48">
        <f t="shared" si="10"/>
        <v>1.6600000000000001</v>
      </c>
    </row>
    <row r="49" spans="1:35" x14ac:dyDescent="0.25">
      <c r="A49" t="s">
        <v>33</v>
      </c>
      <c r="B49" t="s">
        <v>46</v>
      </c>
      <c r="C49">
        <v>58</v>
      </c>
      <c r="D49">
        <v>371.13</v>
      </c>
      <c r="E49">
        <v>6.78</v>
      </c>
      <c r="F49">
        <v>193.13</v>
      </c>
      <c r="G49">
        <v>8.34</v>
      </c>
      <c r="H49">
        <v>31.62</v>
      </c>
      <c r="I49">
        <v>2.78</v>
      </c>
      <c r="J49">
        <v>595.88</v>
      </c>
      <c r="K49">
        <v>17.89</v>
      </c>
      <c r="M49" t="s">
        <v>33</v>
      </c>
      <c r="N49" t="s">
        <v>46</v>
      </c>
      <c r="O49">
        <v>51</v>
      </c>
      <c r="P49">
        <v>197.8</v>
      </c>
      <c r="Q49">
        <v>3.72</v>
      </c>
      <c r="R49">
        <v>177.28</v>
      </c>
      <c r="S49">
        <v>6.49</v>
      </c>
      <c r="T49">
        <v>47.43</v>
      </c>
      <c r="U49">
        <v>4.1100000000000003</v>
      </c>
      <c r="V49">
        <v>422.52</v>
      </c>
      <c r="W49">
        <v>14.32</v>
      </c>
      <c r="Y49" t="str">
        <f t="shared" si="1"/>
        <v>NSS</v>
      </c>
      <c r="Z49" t="str">
        <f t="shared" si="2"/>
        <v>POLS</v>
      </c>
      <c r="AA49">
        <f t="shared" si="3"/>
        <v>7</v>
      </c>
      <c r="AB49">
        <f t="shared" si="4"/>
        <v>173.32999999999998</v>
      </c>
      <c r="AC49">
        <f t="shared" si="5"/>
        <v>3.06</v>
      </c>
      <c r="AD49">
        <f t="shared" si="6"/>
        <v>15.849999999999994</v>
      </c>
      <c r="AE49">
        <f t="shared" si="7"/>
        <v>1.8499999999999996</v>
      </c>
      <c r="AF49">
        <f t="shared" si="8"/>
        <v>-15.809999999999999</v>
      </c>
      <c r="AG49">
        <f t="shared" si="9"/>
        <v>-1.3300000000000005</v>
      </c>
      <c r="AH49">
        <f t="shared" si="10"/>
        <v>173.36</v>
      </c>
      <c r="AI49">
        <f t="shared" si="10"/>
        <v>3.5700000000000003</v>
      </c>
    </row>
    <row r="50" spans="1:35" x14ac:dyDescent="0.25">
      <c r="A50" t="s">
        <v>33</v>
      </c>
      <c r="B50" t="s">
        <v>47</v>
      </c>
      <c r="C50">
        <v>108</v>
      </c>
      <c r="D50">
        <v>291.07</v>
      </c>
      <c r="E50">
        <v>5.91</v>
      </c>
      <c r="F50">
        <v>536.27</v>
      </c>
      <c r="G50">
        <v>14.8</v>
      </c>
      <c r="H50">
        <v>9.5</v>
      </c>
      <c r="I50">
        <v>1.5</v>
      </c>
      <c r="J50">
        <v>836.83</v>
      </c>
      <c r="K50">
        <v>22.22</v>
      </c>
      <c r="M50" t="s">
        <v>33</v>
      </c>
      <c r="N50" t="s">
        <v>47</v>
      </c>
      <c r="O50">
        <v>106</v>
      </c>
      <c r="P50">
        <v>307.13</v>
      </c>
      <c r="Q50">
        <v>5.35</v>
      </c>
      <c r="R50">
        <v>479.43</v>
      </c>
      <c r="S50">
        <v>13.13</v>
      </c>
      <c r="T50">
        <v>24.6</v>
      </c>
      <c r="U50">
        <v>2.5</v>
      </c>
      <c r="V50">
        <v>811.17</v>
      </c>
      <c r="W50">
        <v>20.97</v>
      </c>
      <c r="Y50" t="str">
        <f t="shared" si="1"/>
        <v>NSS</v>
      </c>
      <c r="Z50" t="str">
        <f t="shared" si="2"/>
        <v>PSY</v>
      </c>
      <c r="AA50">
        <f t="shared" si="3"/>
        <v>2</v>
      </c>
      <c r="AB50">
        <f t="shared" si="4"/>
        <v>-16.060000000000002</v>
      </c>
      <c r="AC50">
        <f t="shared" si="5"/>
        <v>0.5600000000000005</v>
      </c>
      <c r="AD50">
        <f t="shared" si="6"/>
        <v>56.839999999999975</v>
      </c>
      <c r="AE50">
        <f t="shared" si="7"/>
        <v>1.67</v>
      </c>
      <c r="AF50">
        <f t="shared" si="8"/>
        <v>-15.100000000000001</v>
      </c>
      <c r="AG50">
        <f t="shared" si="9"/>
        <v>-1</v>
      </c>
      <c r="AH50">
        <f t="shared" si="10"/>
        <v>25.660000000000082</v>
      </c>
      <c r="AI50">
        <f t="shared" si="10"/>
        <v>1.25</v>
      </c>
    </row>
    <row r="51" spans="1:35" x14ac:dyDescent="0.25">
      <c r="A51" t="s">
        <v>33</v>
      </c>
      <c r="B51" t="s">
        <v>48</v>
      </c>
      <c r="C51">
        <v>102</v>
      </c>
      <c r="D51">
        <v>75.13</v>
      </c>
      <c r="E51">
        <v>2.21</v>
      </c>
      <c r="F51">
        <v>624.27</v>
      </c>
      <c r="G51">
        <v>19.61</v>
      </c>
      <c r="H51">
        <v>13.33</v>
      </c>
      <c r="I51">
        <v>1.44</v>
      </c>
      <c r="J51">
        <v>712.73</v>
      </c>
      <c r="K51">
        <v>23.25</v>
      </c>
      <c r="M51" t="s">
        <v>33</v>
      </c>
      <c r="N51" t="s">
        <v>48</v>
      </c>
      <c r="O51">
        <v>82</v>
      </c>
      <c r="P51">
        <v>74.930000000000007</v>
      </c>
      <c r="Q51">
        <v>2.04</v>
      </c>
      <c r="R51">
        <v>502.73</v>
      </c>
      <c r="S51">
        <v>14.56</v>
      </c>
      <c r="T51">
        <v>9.17</v>
      </c>
      <c r="U51">
        <v>1.05</v>
      </c>
      <c r="V51">
        <v>586.83000000000004</v>
      </c>
      <c r="W51">
        <v>17.66</v>
      </c>
      <c r="Y51" t="str">
        <f t="shared" si="1"/>
        <v>NSS</v>
      </c>
      <c r="Z51" t="str">
        <f t="shared" si="2"/>
        <v>SOC</v>
      </c>
      <c r="AA51">
        <f t="shared" si="3"/>
        <v>20</v>
      </c>
      <c r="AB51">
        <f t="shared" si="4"/>
        <v>0.19999999999998863</v>
      </c>
      <c r="AC51">
        <f t="shared" si="5"/>
        <v>0.16999999999999993</v>
      </c>
      <c r="AD51">
        <f t="shared" si="6"/>
        <v>121.53999999999996</v>
      </c>
      <c r="AE51">
        <f t="shared" si="7"/>
        <v>5.0499999999999989</v>
      </c>
      <c r="AF51">
        <f t="shared" si="8"/>
        <v>4.16</v>
      </c>
      <c r="AG51">
        <f t="shared" si="9"/>
        <v>0.3899999999999999</v>
      </c>
      <c r="AH51">
        <f t="shared" si="10"/>
        <v>125.89999999999998</v>
      </c>
      <c r="AI51">
        <f t="shared" si="10"/>
        <v>5.59</v>
      </c>
    </row>
    <row r="52" spans="1:35" x14ac:dyDescent="0.25">
      <c r="A52" t="s">
        <v>49</v>
      </c>
      <c r="B52" t="s">
        <v>75</v>
      </c>
      <c r="C52">
        <v>7</v>
      </c>
      <c r="D52">
        <v>0</v>
      </c>
      <c r="E52">
        <v>0</v>
      </c>
      <c r="F52">
        <v>5</v>
      </c>
      <c r="G52">
        <v>7</v>
      </c>
      <c r="H52">
        <v>0</v>
      </c>
      <c r="I52">
        <v>0</v>
      </c>
      <c r="J52">
        <v>5</v>
      </c>
      <c r="K52">
        <v>7</v>
      </c>
      <c r="M52" t="s">
        <v>49</v>
      </c>
      <c r="N52" t="s">
        <v>75</v>
      </c>
      <c r="O52">
        <v>8</v>
      </c>
      <c r="P52">
        <v>0</v>
      </c>
      <c r="Q52">
        <v>0</v>
      </c>
      <c r="R52">
        <v>8</v>
      </c>
      <c r="S52">
        <v>7</v>
      </c>
      <c r="T52">
        <v>0</v>
      </c>
      <c r="U52">
        <v>0</v>
      </c>
      <c r="V52">
        <v>8</v>
      </c>
      <c r="W52">
        <v>7</v>
      </c>
      <c r="Y52" t="str">
        <f t="shared" si="1"/>
        <v>UN</v>
      </c>
      <c r="Z52" t="str">
        <f t="shared" si="2"/>
        <v>ATHL</v>
      </c>
      <c r="AA52">
        <f t="shared" si="3"/>
        <v>-1</v>
      </c>
      <c r="AB52">
        <f t="shared" si="4"/>
        <v>0</v>
      </c>
      <c r="AC52">
        <f t="shared" si="5"/>
        <v>0</v>
      </c>
      <c r="AD52">
        <f t="shared" si="6"/>
        <v>-3</v>
      </c>
      <c r="AE52">
        <f t="shared" si="7"/>
        <v>0</v>
      </c>
      <c r="AF52">
        <f t="shared" si="8"/>
        <v>0</v>
      </c>
      <c r="AG52">
        <f t="shared" si="9"/>
        <v>0</v>
      </c>
      <c r="AH52">
        <f t="shared" si="10"/>
        <v>-3</v>
      </c>
      <c r="AI52">
        <f t="shared" si="10"/>
        <v>0</v>
      </c>
    </row>
    <row r="53" spans="1:35" x14ac:dyDescent="0.25">
      <c r="A53" t="s">
        <v>49</v>
      </c>
      <c r="B53" t="s">
        <v>76</v>
      </c>
      <c r="C53">
        <v>11</v>
      </c>
      <c r="D53">
        <v>31.2</v>
      </c>
      <c r="E53">
        <v>1.39</v>
      </c>
      <c r="F53">
        <v>19.73</v>
      </c>
      <c r="G53">
        <v>1.1100000000000001</v>
      </c>
      <c r="H53">
        <v>0</v>
      </c>
      <c r="I53">
        <v>0</v>
      </c>
      <c r="J53">
        <v>50.93</v>
      </c>
      <c r="K53">
        <v>2.5</v>
      </c>
      <c r="M53" t="s">
        <v>49</v>
      </c>
      <c r="N53" t="s">
        <v>76</v>
      </c>
      <c r="O53">
        <v>12</v>
      </c>
      <c r="P53">
        <v>36.270000000000003</v>
      </c>
      <c r="Q53">
        <v>2.72</v>
      </c>
      <c r="R53">
        <v>14.13</v>
      </c>
      <c r="S53">
        <v>1.04</v>
      </c>
      <c r="T53">
        <v>0</v>
      </c>
      <c r="U53">
        <v>0</v>
      </c>
      <c r="V53">
        <v>50.4</v>
      </c>
      <c r="W53">
        <v>3.76</v>
      </c>
      <c r="Y53" t="str">
        <f t="shared" si="1"/>
        <v>UN</v>
      </c>
      <c r="Z53" t="str">
        <f t="shared" si="2"/>
        <v>HNRS</v>
      </c>
      <c r="AA53">
        <f t="shared" si="3"/>
        <v>-1</v>
      </c>
      <c r="AB53">
        <f t="shared" si="4"/>
        <v>-5.0700000000000038</v>
      </c>
      <c r="AC53">
        <f t="shared" si="5"/>
        <v>-1.3300000000000003</v>
      </c>
      <c r="AD53">
        <f t="shared" si="6"/>
        <v>5.6</v>
      </c>
      <c r="AE53">
        <f t="shared" si="7"/>
        <v>7.0000000000000062E-2</v>
      </c>
      <c r="AF53">
        <f t="shared" si="8"/>
        <v>0</v>
      </c>
      <c r="AG53">
        <f t="shared" si="9"/>
        <v>0</v>
      </c>
      <c r="AH53">
        <f t="shared" si="10"/>
        <v>0.53000000000000114</v>
      </c>
      <c r="AI53">
        <f t="shared" si="10"/>
        <v>-1.2599999999999998</v>
      </c>
    </row>
    <row r="54" spans="1:35" x14ac:dyDescent="0.25">
      <c r="A54" t="s">
        <v>49</v>
      </c>
      <c r="B54" t="s">
        <v>77</v>
      </c>
      <c r="C54">
        <v>1</v>
      </c>
      <c r="D54">
        <v>2.6</v>
      </c>
      <c r="E54">
        <v>1.07</v>
      </c>
      <c r="F54">
        <v>0</v>
      </c>
      <c r="G54">
        <v>0</v>
      </c>
      <c r="H54">
        <v>0</v>
      </c>
      <c r="I54">
        <v>0</v>
      </c>
      <c r="J54">
        <v>2.6</v>
      </c>
      <c r="K54">
        <v>1.07</v>
      </c>
      <c r="M54" t="s">
        <v>49</v>
      </c>
      <c r="N54" t="s">
        <v>77</v>
      </c>
      <c r="O54">
        <v>1</v>
      </c>
      <c r="P54">
        <v>3.2</v>
      </c>
      <c r="Q54">
        <v>0.13</v>
      </c>
      <c r="R54">
        <v>0</v>
      </c>
      <c r="S54">
        <v>0</v>
      </c>
      <c r="T54">
        <v>0</v>
      </c>
      <c r="U54">
        <v>0</v>
      </c>
      <c r="V54">
        <v>3.2</v>
      </c>
      <c r="W54">
        <v>0.13</v>
      </c>
      <c r="Y54" t="str">
        <f t="shared" si="1"/>
        <v>UN</v>
      </c>
      <c r="Z54" t="str">
        <f t="shared" si="2"/>
        <v>LIBR</v>
      </c>
      <c r="AA54">
        <f t="shared" si="3"/>
        <v>0</v>
      </c>
      <c r="AB54">
        <f t="shared" si="4"/>
        <v>-0.60000000000000009</v>
      </c>
      <c r="AC54">
        <f t="shared" si="5"/>
        <v>0.94000000000000006</v>
      </c>
      <c r="AD54">
        <f t="shared" si="6"/>
        <v>0</v>
      </c>
      <c r="AE54">
        <f t="shared" si="7"/>
        <v>0</v>
      </c>
      <c r="AF54">
        <f t="shared" si="8"/>
        <v>0</v>
      </c>
      <c r="AG54">
        <f t="shared" si="9"/>
        <v>0</v>
      </c>
      <c r="AH54">
        <f t="shared" si="10"/>
        <v>-0.60000000000000009</v>
      </c>
      <c r="AI54">
        <f t="shared" si="10"/>
        <v>0.94000000000000006</v>
      </c>
    </row>
    <row r="55" spans="1:35" x14ac:dyDescent="0.25">
      <c r="A55" t="s">
        <v>49</v>
      </c>
      <c r="B55" t="s">
        <v>50</v>
      </c>
      <c r="C55">
        <v>83</v>
      </c>
      <c r="D55">
        <v>119.47</v>
      </c>
      <c r="E55">
        <v>6.95</v>
      </c>
      <c r="F55">
        <v>28.27</v>
      </c>
      <c r="G55">
        <v>2.7</v>
      </c>
      <c r="H55">
        <v>0</v>
      </c>
      <c r="I55">
        <v>0</v>
      </c>
      <c r="J55">
        <v>147.72999999999999</v>
      </c>
      <c r="K55">
        <v>9.65</v>
      </c>
      <c r="M55" t="s">
        <v>49</v>
      </c>
      <c r="N55" t="s">
        <v>50</v>
      </c>
      <c r="O55">
        <v>75</v>
      </c>
      <c r="P55">
        <v>136.27000000000001</v>
      </c>
      <c r="Q55">
        <v>4.33</v>
      </c>
      <c r="R55">
        <v>27.8</v>
      </c>
      <c r="S55">
        <v>1.49</v>
      </c>
      <c r="T55">
        <v>0.08</v>
      </c>
      <c r="U55">
        <v>1</v>
      </c>
      <c r="V55">
        <v>164.15</v>
      </c>
      <c r="W55">
        <v>6.82</v>
      </c>
      <c r="Y55" t="str">
        <f t="shared" ref="Y55" si="11">A55</f>
        <v>UN</v>
      </c>
      <c r="Z55" t="str">
        <f t="shared" ref="Z55" si="12">B55</f>
        <v>UNIV</v>
      </c>
      <c r="AA55">
        <f t="shared" si="3"/>
        <v>8</v>
      </c>
      <c r="AB55">
        <f t="shared" si="4"/>
        <v>-16.800000000000011</v>
      </c>
      <c r="AC55">
        <f t="shared" si="5"/>
        <v>2.62</v>
      </c>
      <c r="AD55">
        <f t="shared" si="6"/>
        <v>0.46999999999999886</v>
      </c>
      <c r="AE55">
        <f t="shared" si="7"/>
        <v>1.2100000000000002</v>
      </c>
      <c r="AF55">
        <f t="shared" si="8"/>
        <v>-0.08</v>
      </c>
      <c r="AG55">
        <f t="shared" si="9"/>
        <v>-1</v>
      </c>
      <c r="AH55">
        <f t="shared" si="10"/>
        <v>-16.420000000000016</v>
      </c>
      <c r="AI55">
        <f t="shared" si="10"/>
        <v>2.83</v>
      </c>
    </row>
  </sheetData>
  <conditionalFormatting sqref="AA2:AA55"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B2:AB55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C2:AC55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D2:AD55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E2:AE55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F2:AF55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G2:AG55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H2:AH55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I2:AI55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1"/>
  <sheetViews>
    <sheetView zoomScaleNormal="100" workbookViewId="0">
      <pane ySplit="2" topLeftCell="A3" activePane="bottomLeft" state="frozen"/>
      <selection activeCell="AK2" sqref="AK2:AU53"/>
      <selection pane="bottomLeft" activeCell="AK2" sqref="AK2:AU53"/>
    </sheetView>
  </sheetViews>
  <sheetFormatPr defaultRowHeight="13.5" x14ac:dyDescent="0.25"/>
  <cols>
    <col min="1" max="1" width="7.42578125" style="1" customWidth="1"/>
    <col min="2" max="2" width="12.42578125" style="1" customWidth="1"/>
    <col min="3" max="3" width="1" style="1" hidden="1" customWidth="1"/>
    <col min="4" max="15" width="7.5703125" style="1" customWidth="1"/>
    <col min="16" max="16" width="1.7109375" style="1" hidden="1" customWidth="1"/>
    <col min="17" max="17" width="8.140625" style="1" customWidth="1"/>
    <col min="18" max="19" width="7.5703125" style="1" customWidth="1"/>
    <col min="20" max="16384" width="9.140625" style="1"/>
  </cols>
  <sheetData>
    <row r="1" spans="1:19" s="2" customFormat="1" x14ac:dyDescent="0.25">
      <c r="A1" s="2" t="s">
        <v>80</v>
      </c>
      <c r="D1" s="13" t="s">
        <v>53</v>
      </c>
      <c r="E1" s="13"/>
      <c r="F1" s="13"/>
      <c r="G1" s="13" t="s">
        <v>54</v>
      </c>
      <c r="H1" s="13"/>
      <c r="I1" s="13"/>
      <c r="J1" s="13" t="s">
        <v>55</v>
      </c>
      <c r="K1" s="13"/>
      <c r="L1" s="13"/>
      <c r="M1" s="13" t="s">
        <v>56</v>
      </c>
      <c r="N1" s="13"/>
      <c r="O1" s="13"/>
      <c r="P1" s="3"/>
      <c r="Q1" s="13" t="s">
        <v>57</v>
      </c>
      <c r="R1" s="13"/>
      <c r="S1" s="13"/>
    </row>
    <row r="2" spans="1:19" s="2" customFormat="1" ht="28.5" customHeight="1" x14ac:dyDescent="0.25">
      <c r="A2" s="4" t="s">
        <v>61</v>
      </c>
      <c r="B2" s="4" t="s">
        <v>0</v>
      </c>
      <c r="C2" s="4" t="s">
        <v>1</v>
      </c>
      <c r="D2" s="5" t="s">
        <v>58</v>
      </c>
      <c r="E2" s="5" t="s">
        <v>59</v>
      </c>
      <c r="F2" s="6" t="s">
        <v>60</v>
      </c>
      <c r="G2" s="5" t="s">
        <v>58</v>
      </c>
      <c r="H2" s="5" t="s">
        <v>59</v>
      </c>
      <c r="I2" s="6" t="s">
        <v>60</v>
      </c>
      <c r="J2" s="5" t="s">
        <v>58</v>
      </c>
      <c r="K2" s="5" t="s">
        <v>59</v>
      </c>
      <c r="L2" s="6" t="s">
        <v>60</v>
      </c>
      <c r="M2" s="5" t="s">
        <v>58</v>
      </c>
      <c r="N2" s="5" t="s">
        <v>59</v>
      </c>
      <c r="O2" s="6" t="s">
        <v>60</v>
      </c>
      <c r="P2" s="4"/>
      <c r="Q2" s="5" t="s">
        <v>58</v>
      </c>
      <c r="R2" s="5" t="s">
        <v>59</v>
      </c>
      <c r="S2" s="6" t="s">
        <v>60</v>
      </c>
    </row>
    <row r="3" spans="1:19" s="2" customFormat="1" ht="12.75" customHeight="1" x14ac:dyDescent="0.25">
      <c r="A3" s="4" t="str">
        <f>Sheet1!A2</f>
        <v>AL</v>
      </c>
      <c r="B3" s="4" t="str">
        <f>Sheet1!B2</f>
        <v>AL</v>
      </c>
      <c r="C3" s="7">
        <f>Sheet1!C2</f>
        <v>14</v>
      </c>
      <c r="D3" s="11">
        <f>'Fall 14 (old)'!D3-'Fall 13'!D3</f>
        <v>-2.1400000000000006</v>
      </c>
      <c r="E3" s="11">
        <f>'Fall 14 (old)'!E3-'Fall 13'!E3</f>
        <v>0.92999999999999972</v>
      </c>
      <c r="F3" s="11">
        <f>IF(ISERROR('Fall 14 (old)'!F3-'Fall 13'!F3)," ", 'Fall 14 (old)'!F3-'Fall 13'!F3)</f>
        <v>-10.876430438571013</v>
      </c>
      <c r="G3" s="11">
        <f>'Fall 14 (old)'!G3-'Fall 13'!G3</f>
        <v>-14</v>
      </c>
      <c r="H3" s="11">
        <f>'Fall 14 (old)'!H3-'Fall 13'!H3</f>
        <v>-3.0000000000000027E-2</v>
      </c>
      <c r="I3" s="11">
        <f>IF(ISERROR('Fall 14 (old)'!I3-'Fall 13'!I3)," ", 'Fall 14 (old)'!I3-'Fall 13'!I3)</f>
        <v>-16.766071428571426</v>
      </c>
      <c r="J3" s="11">
        <f>'Fall 14 (old)'!J3-'Fall 13'!J3</f>
        <v>-16.139999999999986</v>
      </c>
      <c r="K3" s="11">
        <f>'Fall 14 (old)'!K3-'Fall 13'!K3</f>
        <v>0.89999999999999991</v>
      </c>
      <c r="L3" s="11">
        <f>IF(ISERROR('Fall 14 (old)'!L3-'Fall 13'!L3)," ", 'Fall 14 (old)'!L3-'Fall 13'!L3)</f>
        <v>-12.179999999999996</v>
      </c>
      <c r="M3" s="11">
        <f>'Fall 14 (old)'!M3-'Fall 13'!M3</f>
        <v>0</v>
      </c>
      <c r="N3" s="11">
        <f>'Fall 14 (old)'!N3-'Fall 13'!N3</f>
        <v>0</v>
      </c>
      <c r="O3" s="11" t="str">
        <f>IF(ISERROR('Fall 14 (old)'!O3-'Fall 13'!O3)," ", 'Fall 14 (old)'!O3-'Fall 13'!O3)</f>
        <v xml:space="preserve"> </v>
      </c>
      <c r="P3" s="7"/>
      <c r="Q3" s="11">
        <f>'Fall 14 (old)'!Q3-'Fall 13'!Q3</f>
        <v>-16.139999999999986</v>
      </c>
      <c r="R3" s="11">
        <f>'Fall 14 (old)'!R3-'Fall 13'!R3</f>
        <v>0.89999999999999991</v>
      </c>
      <c r="S3" s="11">
        <f>IF(ISERROR('Fall 14 (old)'!S3-'Fall 13'!S3)," ", 'Fall 14 (old)'!S3-'Fall 13'!S3)</f>
        <v>-12.179999999999996</v>
      </c>
    </row>
    <row r="4" spans="1:19" ht="12.75" customHeight="1" x14ac:dyDescent="0.25">
      <c r="A4" s="4"/>
      <c r="B4" s="4" t="str">
        <f>Sheet1!B3</f>
        <v>ART</v>
      </c>
      <c r="C4" s="7">
        <f>Sheet1!C3</f>
        <v>137</v>
      </c>
      <c r="D4" s="11">
        <f>'Fall 14 (old)'!D4-'Fall 13'!D4</f>
        <v>9.7300000000000182</v>
      </c>
      <c r="E4" s="11">
        <f>'Fall 14 (old)'!E4-'Fall 13'!E4</f>
        <v>2.8599999999999994</v>
      </c>
      <c r="F4" s="11">
        <f>IF(ISERROR('Fall 14 (old)'!F4-'Fall 13'!F4)," ", 'Fall 14 (old)'!F4-'Fall 13'!F4)</f>
        <v>-5.815047063414891</v>
      </c>
      <c r="G4" s="11">
        <f>'Fall 14 (old)'!G4-'Fall 13'!G4</f>
        <v>-26.109999999999985</v>
      </c>
      <c r="H4" s="11">
        <f>'Fall 14 (old)'!H4-'Fall 13'!H4</f>
        <v>-1.9999999999999574E-2</v>
      </c>
      <c r="I4" s="11">
        <f>IF(ISERROR('Fall 14 (old)'!I4-'Fall 13'!I4)," ", 'Fall 14 (old)'!I4-'Fall 13'!I4)</f>
        <v>-3.0032112453356117</v>
      </c>
      <c r="J4" s="11">
        <f>'Fall 14 (old)'!J4-'Fall 13'!J4</f>
        <v>-16.379999999999995</v>
      </c>
      <c r="K4" s="11">
        <f>'Fall 14 (old)'!K4-'Fall 13'!K4</f>
        <v>2.84</v>
      </c>
      <c r="L4" s="11">
        <f>IF(ISERROR('Fall 14 (old)'!L4-'Fall 13'!L4)," ", 'Fall 14 (old)'!L4-'Fall 13'!L4)</f>
        <v>-4.0140688633839297</v>
      </c>
      <c r="M4" s="11">
        <f>'Fall 14 (old)'!M4-'Fall 13'!M4</f>
        <v>-0.64000000000000057</v>
      </c>
      <c r="N4" s="11">
        <f>'Fall 14 (old)'!N4-'Fall 13'!N4</f>
        <v>-0.14999999999999991</v>
      </c>
      <c r="O4" s="11">
        <f>IF(ISERROR('Fall 14 (old)'!O4-'Fall 13'!O4)," ", 'Fall 14 (old)'!O4-'Fall 13'!O4)</f>
        <v>0.18816665473548522</v>
      </c>
      <c r="P4" s="7"/>
      <c r="Q4" s="11">
        <f>'Fall 14 (old)'!Q4-'Fall 13'!Q4</f>
        <v>-17.020000000000039</v>
      </c>
      <c r="R4" s="11">
        <f>'Fall 14 (old)'!R4-'Fall 13'!R4</f>
        <v>2.6899999999999977</v>
      </c>
      <c r="S4" s="11">
        <f>IF(ISERROR('Fall 14 (old)'!S4-'Fall 13'!S4)," ", 'Fall 14 (old)'!S4-'Fall 13'!S4)</f>
        <v>-3.2647012127784762</v>
      </c>
    </row>
    <row r="5" spans="1:19" ht="12.75" customHeight="1" x14ac:dyDescent="0.25">
      <c r="A5" s="4"/>
      <c r="B5" s="4" t="str">
        <f>Sheet1!B4</f>
        <v>COMS</v>
      </c>
      <c r="C5" s="7">
        <f>Sheet1!C4</f>
        <v>101</v>
      </c>
      <c r="D5" s="11">
        <f>'Fall 14 (old)'!D5-'Fall 13'!D5</f>
        <v>98.81</v>
      </c>
      <c r="E5" s="11">
        <f>'Fall 14 (old)'!E5-'Fall 13'!E5</f>
        <v>2.3100000000000005</v>
      </c>
      <c r="F5" s="11">
        <f>IF(ISERROR('Fall 14 (old)'!F5-'Fall 13'!F5)," ", 'Fall 14 (old)'!F5-'Fall 13'!F5)</f>
        <v>2.0515090543259547</v>
      </c>
      <c r="G5" s="11">
        <f>'Fall 14 (old)'!G5-'Fall 13'!G5</f>
        <v>63.819999999999993</v>
      </c>
      <c r="H5" s="11">
        <f>'Fall 14 (old)'!H5-'Fall 13'!H5</f>
        <v>1.9999999999999574E-2</v>
      </c>
      <c r="I5" s="11">
        <f>IF(ISERROR('Fall 14 (old)'!I5-'Fall 13'!I5)," ", 'Fall 14 (old)'!I5-'Fall 13'!I5)</f>
        <v>6.0347763896433122</v>
      </c>
      <c r="J5" s="11">
        <f>'Fall 14 (old)'!J5-'Fall 13'!J5</f>
        <v>162.63000000000011</v>
      </c>
      <c r="K5" s="11">
        <f>'Fall 14 (old)'!K5-'Fall 13'!K5</f>
        <v>2.3299999999999983</v>
      </c>
      <c r="L5" s="11">
        <f>IF(ISERROR('Fall 14 (old)'!L5-'Fall 13'!L5)," ", 'Fall 14 (old)'!L5-'Fall 13'!L5)</f>
        <v>4.2233948382198534</v>
      </c>
      <c r="M5" s="11">
        <f>'Fall 14 (old)'!M5-'Fall 13'!M5</f>
        <v>3.5</v>
      </c>
      <c r="N5" s="11">
        <f>'Fall 14 (old)'!N5-'Fall 13'!N5</f>
        <v>-0.18000000000000016</v>
      </c>
      <c r="O5" s="11">
        <f>IF(ISERROR('Fall 14 (old)'!O5-'Fall 13'!O5)," ", 'Fall 14 (old)'!O5-'Fall 13'!O5)</f>
        <v>1.7408798874135725</v>
      </c>
      <c r="P5" s="7"/>
      <c r="Q5" s="11">
        <f>'Fall 14 (old)'!Q5-'Fall 13'!Q5</f>
        <v>166.13000000000011</v>
      </c>
      <c r="R5" s="11">
        <f>'Fall 14 (old)'!R5-'Fall 13'!R5</f>
        <v>2.1499999999999986</v>
      </c>
      <c r="S5" s="11">
        <f>IF(ISERROR('Fall 14 (old)'!S5-'Fall 13'!S5)," ", 'Fall 14 (old)'!S5-'Fall 13'!S5)</f>
        <v>4.2251854725636804</v>
      </c>
    </row>
    <row r="6" spans="1:19" ht="12.75" customHeight="1" x14ac:dyDescent="0.25">
      <c r="A6" s="4"/>
      <c r="B6" s="4" t="str">
        <f>Sheet1!B5</f>
        <v>ENGL</v>
      </c>
      <c r="C6" s="7">
        <f>Sheet1!C5</f>
        <v>250</v>
      </c>
      <c r="D6" s="11">
        <f>'Fall 14 (old)'!D6-'Fall 13'!D6</f>
        <v>47.4699999999998</v>
      </c>
      <c r="E6" s="11">
        <f>'Fall 14 (old)'!E6-'Fall 13'!E6</f>
        <v>3.4399999999999977</v>
      </c>
      <c r="F6" s="11">
        <f>IF(ISERROR('Fall 14 (old)'!F6-'Fall 13'!F6)," ", 'Fall 14 (old)'!F6-'Fall 13'!F6)</f>
        <v>-0.63446989188917868</v>
      </c>
      <c r="G6" s="11">
        <f>'Fall 14 (old)'!G6-'Fall 13'!G6</f>
        <v>24.28</v>
      </c>
      <c r="H6" s="11">
        <f>'Fall 14 (old)'!H6-'Fall 13'!H6</f>
        <v>1.8000000000000007</v>
      </c>
      <c r="I6" s="11">
        <f>IF(ISERROR('Fall 14 (old)'!I6-'Fall 13'!I6)," ", 'Fall 14 (old)'!I6-'Fall 13'!I6)</f>
        <v>-1.4718313531687244</v>
      </c>
      <c r="J6" s="11">
        <f>'Fall 14 (old)'!J6-'Fall 13'!J6</f>
        <v>71.749999999999773</v>
      </c>
      <c r="K6" s="11">
        <f>'Fall 14 (old)'!K6-'Fall 13'!K6</f>
        <v>5.2399999999999949</v>
      </c>
      <c r="L6" s="11">
        <f>IF(ISERROR('Fall 14 (old)'!L6-'Fall 13'!L6)," ", 'Fall 14 (old)'!L6-'Fall 13'!L6)</f>
        <v>-0.79406435439945611</v>
      </c>
      <c r="M6" s="11">
        <f>'Fall 14 (old)'!M6-'Fall 13'!M6</f>
        <v>-0.92999999999999972</v>
      </c>
      <c r="N6" s="11">
        <f>'Fall 14 (old)'!N6-'Fall 13'!N6</f>
        <v>0.29000000000000004</v>
      </c>
      <c r="O6" s="11">
        <f>IF(ISERROR('Fall 14 (old)'!O6-'Fall 13'!O6)," ", 'Fall 14 (old)'!O6-'Fall 13'!O6)</f>
        <v>-1.4730769230769223</v>
      </c>
      <c r="P6" s="7"/>
      <c r="Q6" s="11">
        <f>'Fall 14 (old)'!Q6-'Fall 13'!Q6</f>
        <v>70.819999999999936</v>
      </c>
      <c r="R6" s="11">
        <f>'Fall 14 (old)'!R6-'Fall 13'!R6</f>
        <v>5.529999999999994</v>
      </c>
      <c r="S6" s="11">
        <f>IF(ISERROR('Fall 14 (old)'!S6-'Fall 13'!S6)," ", 'Fall 14 (old)'!S6-'Fall 13'!S6)</f>
        <v>-0.83598677307352887</v>
      </c>
    </row>
    <row r="7" spans="1:19" ht="12.75" customHeight="1" x14ac:dyDescent="0.25">
      <c r="A7" s="4"/>
      <c r="B7" s="4" t="str">
        <f>Sheet1!B6</f>
        <v>LBS</v>
      </c>
      <c r="C7" s="7">
        <f>Sheet1!C6</f>
        <v>25</v>
      </c>
      <c r="D7" s="11">
        <f>'Fall 14 (old)'!D7-'Fall 13'!D7</f>
        <v>-9.3299999999999983</v>
      </c>
      <c r="E7" s="11">
        <f>'Fall 14 (old)'!E7-'Fall 13'!E7</f>
        <v>0.45000000000000018</v>
      </c>
      <c r="F7" s="11">
        <f>IF(ISERROR('Fall 14 (old)'!F7-'Fall 13'!F7)," ", 'Fall 14 (old)'!F7-'Fall 13'!F7)</f>
        <v>-11.427224464967097</v>
      </c>
      <c r="G7" s="11">
        <f>'Fall 14 (old)'!G7-'Fall 13'!G7</f>
        <v>29.400000000000006</v>
      </c>
      <c r="H7" s="11">
        <f>'Fall 14 (old)'!H7-'Fall 13'!H7</f>
        <v>1.9500000000000002</v>
      </c>
      <c r="I7" s="11">
        <f>IF(ISERROR('Fall 14 (old)'!I7-'Fall 13'!I7)," ", 'Fall 14 (old)'!I7-'Fall 13'!I7)</f>
        <v>-2.1255425247021904</v>
      </c>
      <c r="J7" s="11">
        <f>'Fall 14 (old)'!J7-'Fall 13'!J7</f>
        <v>20.069999999999993</v>
      </c>
      <c r="K7" s="11">
        <f>'Fall 14 (old)'!K7-'Fall 13'!K7</f>
        <v>2.4000000000000004</v>
      </c>
      <c r="L7" s="11">
        <f>IF(ISERROR('Fall 14 (old)'!L7-'Fall 13'!L7)," ", 'Fall 14 (old)'!L7-'Fall 13'!L7)</f>
        <v>-4.7558239944918981</v>
      </c>
      <c r="M7" s="11">
        <f>'Fall 14 (old)'!M7-'Fall 13'!M7</f>
        <v>0</v>
      </c>
      <c r="N7" s="11">
        <f>'Fall 14 (old)'!N7-'Fall 13'!N7</f>
        <v>0</v>
      </c>
      <c r="O7" s="11" t="str">
        <f>IF(ISERROR('Fall 14 (old)'!O7-'Fall 13'!O7)," ", 'Fall 14 (old)'!O7-'Fall 13'!O7)</f>
        <v xml:space="preserve"> </v>
      </c>
      <c r="P7" s="7"/>
      <c r="Q7" s="11">
        <f>'Fall 14 (old)'!Q7-'Fall 13'!Q7</f>
        <v>20.069999999999993</v>
      </c>
      <c r="R7" s="11">
        <f>'Fall 14 (old)'!R7-'Fall 13'!R7</f>
        <v>2.4000000000000004</v>
      </c>
      <c r="S7" s="11">
        <f>IF(ISERROR('Fall 14 (old)'!S7-'Fall 13'!S7)," ", 'Fall 14 (old)'!S7-'Fall 13'!S7)</f>
        <v>-4.7558239944918981</v>
      </c>
    </row>
    <row r="8" spans="1:19" ht="12.75" customHeight="1" x14ac:dyDescent="0.25">
      <c r="A8" s="4"/>
      <c r="B8" s="4" t="str">
        <f>Sheet1!B7</f>
        <v>MLL</v>
      </c>
      <c r="C8" s="7">
        <f>Sheet1!C7</f>
        <v>66</v>
      </c>
      <c r="D8" s="11">
        <f>'Fall 14 (old)'!D8-'Fall 13'!D8</f>
        <v>52.47</v>
      </c>
      <c r="E8" s="11">
        <f>'Fall 14 (old)'!E8-'Fall 13'!E8</f>
        <v>9.9799999999999986</v>
      </c>
      <c r="F8" s="11">
        <f>IF(ISERROR('Fall 14 (old)'!F8-'Fall 13'!F8)," ", 'Fall 14 (old)'!F8-'Fall 13'!F8)</f>
        <v>-7.2980980134110407</v>
      </c>
      <c r="G8" s="11">
        <f>'Fall 14 (old)'!G8-'Fall 13'!G8</f>
        <v>-5.9300000000000068</v>
      </c>
      <c r="H8" s="11">
        <f>'Fall 14 (old)'!H8-'Fall 13'!H8</f>
        <v>1.33</v>
      </c>
      <c r="I8" s="11">
        <f>IF(ISERROR('Fall 14 (old)'!I8-'Fall 13'!I8)," ", 'Fall 14 (old)'!I8-'Fall 13'!I8)</f>
        <v>-2.5383828479300057</v>
      </c>
      <c r="J8" s="11">
        <f>'Fall 14 (old)'!J8-'Fall 13'!J8</f>
        <v>46.539999999999964</v>
      </c>
      <c r="K8" s="11">
        <f>'Fall 14 (old)'!K8-'Fall 13'!K8</f>
        <v>11.309999999999995</v>
      </c>
      <c r="L8" s="11">
        <f>IF(ISERROR('Fall 14 (old)'!L8-'Fall 13'!L8)," ", 'Fall 14 (old)'!L8-'Fall 13'!L8)</f>
        <v>-4.8993438324006018</v>
      </c>
      <c r="M8" s="11">
        <f>'Fall 14 (old)'!M8-'Fall 13'!M8</f>
        <v>-2.33</v>
      </c>
      <c r="N8" s="11">
        <f>'Fall 14 (old)'!N8-'Fall 13'!N8</f>
        <v>0</v>
      </c>
      <c r="O8" s="11">
        <f>IF(ISERROR('Fall 14 (old)'!O8-'Fall 13'!O8)," ", 'Fall 14 (old)'!O8-'Fall 13'!O8)</f>
        <v>-2.4020618556701034</v>
      </c>
      <c r="P8" s="7"/>
      <c r="Q8" s="11">
        <f>'Fall 14 (old)'!Q8-'Fall 13'!Q8</f>
        <v>44.20999999999998</v>
      </c>
      <c r="R8" s="11">
        <f>'Fall 14 (old)'!R8-'Fall 13'!R8</f>
        <v>11.309999999999995</v>
      </c>
      <c r="S8" s="11">
        <f>IF(ISERROR('Fall 14 (old)'!S8-'Fall 13'!S8)," ", 'Fall 14 (old)'!S8-'Fall 13'!S8)</f>
        <v>-4.6689969115323553</v>
      </c>
    </row>
    <row r="9" spans="1:19" ht="12.75" customHeight="1" x14ac:dyDescent="0.25">
      <c r="A9" s="4"/>
      <c r="B9" s="4" t="str">
        <f>Sheet1!B8</f>
        <v>MTD</v>
      </c>
      <c r="C9" s="7">
        <f>Sheet1!C8</f>
        <v>215</v>
      </c>
      <c r="D9" s="11">
        <f>'Fall 14 (old)'!D9-'Fall 13'!D9</f>
        <v>-19.180000000000007</v>
      </c>
      <c r="E9" s="11">
        <f>'Fall 14 (old)'!E9-'Fall 13'!E9</f>
        <v>11.73</v>
      </c>
      <c r="F9" s="11">
        <f>IF(ISERROR('Fall 14 (old)'!F9-'Fall 13'!F9)," ", 'Fall 14 (old)'!F9-'Fall 13'!F9)</f>
        <v>-13.075270103041241</v>
      </c>
      <c r="G9" s="11">
        <f>'Fall 14 (old)'!G9-'Fall 13'!G9</f>
        <v>20.569999999999993</v>
      </c>
      <c r="H9" s="11">
        <f>'Fall 14 (old)'!H9-'Fall 13'!H9</f>
        <v>10.19</v>
      </c>
      <c r="I9" s="11">
        <f>IF(ISERROR('Fall 14 (old)'!I9-'Fall 13'!I9)," ", 'Fall 14 (old)'!I9-'Fall 13'!I9)</f>
        <v>-2.1877869248768214</v>
      </c>
      <c r="J9" s="11">
        <f>'Fall 14 (old)'!J9-'Fall 13'!J9</f>
        <v>1.3899999999999864</v>
      </c>
      <c r="K9" s="11">
        <f>'Fall 14 (old)'!K9-'Fall 13'!K9</f>
        <v>21.92</v>
      </c>
      <c r="L9" s="11">
        <f>IF(ISERROR('Fall 14 (old)'!L9-'Fall 13'!L9)," ", 'Fall 14 (old)'!L9-'Fall 13'!L9)</f>
        <v>-6.478134899457114</v>
      </c>
      <c r="M9" s="11">
        <f>'Fall 14 (old)'!M9-'Fall 13'!M9</f>
        <v>-11.590000000000003</v>
      </c>
      <c r="N9" s="11">
        <f>'Fall 14 (old)'!N9-'Fall 13'!N9</f>
        <v>5.0199999999999996</v>
      </c>
      <c r="O9" s="11">
        <f>IF(ISERROR('Fall 14 (old)'!O9-'Fall 13'!O9)," ", 'Fall 14 (old)'!O9-'Fall 13'!O9)</f>
        <v>-4.5011229534495394</v>
      </c>
      <c r="P9" s="7"/>
      <c r="Q9" s="11">
        <f>'Fall 14 (old)'!Q9-'Fall 13'!Q9</f>
        <v>-10.200000000000045</v>
      </c>
      <c r="R9" s="11">
        <f>'Fall 14 (old)'!R9-'Fall 13'!R9</f>
        <v>26.939999999999998</v>
      </c>
      <c r="S9" s="11">
        <f>IF(ISERROR('Fall 14 (old)'!S9-'Fall 13'!S9)," ", 'Fall 14 (old)'!S9-'Fall 13'!S9)</f>
        <v>-6.2849024105652411</v>
      </c>
    </row>
    <row r="10" spans="1:19" ht="12.75" customHeight="1" x14ac:dyDescent="0.25">
      <c r="A10" s="4"/>
      <c r="B10" s="4" t="str">
        <f>Sheet1!B9</f>
        <v>PHIL</v>
      </c>
      <c r="C10" s="7">
        <f>Sheet1!C9</f>
        <v>43</v>
      </c>
      <c r="D10" s="11">
        <f>'Fall 14 (old)'!D10-'Fall 13'!D10</f>
        <v>42.129999999999995</v>
      </c>
      <c r="E10" s="11">
        <f>'Fall 14 (old)'!E10-'Fall 13'!E10</f>
        <v>1.2999999999999998</v>
      </c>
      <c r="F10" s="11">
        <f>IF(ISERROR('Fall 14 (old)'!F10-'Fall 13'!F10)," ", 'Fall 14 (old)'!F10-'Fall 13'!F10)</f>
        <v>-3.738765042414677</v>
      </c>
      <c r="G10" s="11">
        <f>'Fall 14 (old)'!G10-'Fall 13'!G10</f>
        <v>5.5300000000000011</v>
      </c>
      <c r="H10" s="11">
        <f>'Fall 14 (old)'!H10-'Fall 13'!H10</f>
        <v>4.0000000000000036E-2</v>
      </c>
      <c r="I10" s="11">
        <f>IF(ISERROR('Fall 14 (old)'!I10-'Fall 13'!I10)," ", 'Fall 14 (old)'!I10-'Fall 13'!I10)</f>
        <v>0.62204938540193666</v>
      </c>
      <c r="J10" s="11">
        <f>'Fall 14 (old)'!J10-'Fall 13'!J10</f>
        <v>47.659999999999968</v>
      </c>
      <c r="K10" s="11">
        <f>'Fall 14 (old)'!K10-'Fall 13'!K10</f>
        <v>1.3399999999999999</v>
      </c>
      <c r="L10" s="11">
        <f>IF(ISERROR('Fall 14 (old)'!L10-'Fall 13'!L10)," ", 'Fall 14 (old)'!L10-'Fall 13'!L10)</f>
        <v>-0.96920435308035735</v>
      </c>
      <c r="M10" s="11">
        <f>'Fall 14 (old)'!M10-'Fall 13'!M10</f>
        <v>-3.0600000000000005</v>
      </c>
      <c r="N10" s="11">
        <f>'Fall 14 (old)'!N10-'Fall 13'!N10</f>
        <v>5.0000000000000044E-2</v>
      </c>
      <c r="O10" s="11">
        <f>IF(ISERROR('Fall 14 (old)'!O10-'Fall 13'!O10)," ", 'Fall 14 (old)'!O10-'Fall 13'!O10)</f>
        <v>-2.9109514773651401</v>
      </c>
      <c r="P10" s="7"/>
      <c r="Q10" s="11">
        <f>'Fall 14 (old)'!Q10-'Fall 13'!Q10</f>
        <v>44.599999999999909</v>
      </c>
      <c r="R10" s="11">
        <f>'Fall 14 (old)'!R10-'Fall 13'!R10</f>
        <v>1.3900000000000006</v>
      </c>
      <c r="S10" s="11">
        <f>IF(ISERROR('Fall 14 (old)'!S10-'Fall 13'!S10)," ", 'Fall 14 (old)'!S10-'Fall 13'!S10)</f>
        <v>-0.95517933338828698</v>
      </c>
    </row>
    <row r="11" spans="1:19" ht="12.75" customHeight="1" x14ac:dyDescent="0.25">
      <c r="A11" s="4"/>
      <c r="B11" s="4" t="str">
        <f>Sheet1!B10</f>
        <v>TVF</v>
      </c>
      <c r="C11" s="7">
        <f>Sheet1!C10</f>
        <v>103</v>
      </c>
      <c r="D11" s="11">
        <f>'Fall 14 (old)'!D11-'Fall 13'!D11</f>
        <v>16.730000000000004</v>
      </c>
      <c r="E11" s="11">
        <f>'Fall 14 (old)'!E11-'Fall 13'!E11</f>
        <v>0.74000000000000021</v>
      </c>
      <c r="F11" s="11">
        <f>IF(ISERROR('Fall 14 (old)'!F11-'Fall 13'!F11)," ", 'Fall 14 (old)'!F11-'Fall 13'!F11)</f>
        <v>-9.163884914957876E-2</v>
      </c>
      <c r="G11" s="11">
        <f>'Fall 14 (old)'!G11-'Fall 13'!G11</f>
        <v>35.799999999999983</v>
      </c>
      <c r="H11" s="11">
        <f>'Fall 14 (old)'!H11-'Fall 13'!H11</f>
        <v>0.37000000000000099</v>
      </c>
      <c r="I11" s="11">
        <f>IF(ISERROR('Fall 14 (old)'!I11-'Fall 13'!I11)," ", 'Fall 14 (old)'!I11-'Fall 13'!I11)</f>
        <v>2.6547594444508213</v>
      </c>
      <c r="J11" s="11">
        <f>'Fall 14 (old)'!J11-'Fall 13'!J11</f>
        <v>52.529999999999973</v>
      </c>
      <c r="K11" s="11">
        <f>'Fall 14 (old)'!K11-'Fall 13'!K11</f>
        <v>1.1100000000000012</v>
      </c>
      <c r="L11" s="11">
        <f>IF(ISERROR('Fall 14 (old)'!L11-'Fall 13'!L11)," ", 'Fall 14 (old)'!L11-'Fall 13'!L11)</f>
        <v>1.746466328466866</v>
      </c>
      <c r="M11" s="11">
        <f>'Fall 14 (old)'!M11-'Fall 13'!M11</f>
        <v>0.25</v>
      </c>
      <c r="N11" s="11">
        <f>'Fall 14 (old)'!N11-'Fall 13'!N11</f>
        <v>-1.21</v>
      </c>
      <c r="O11" s="11">
        <f>IF(ISERROR('Fall 14 (old)'!O11-'Fall 13'!O11)," ", 'Fall 14 (old)'!O11-'Fall 13'!O11)</f>
        <v>2.1212396728525755</v>
      </c>
      <c r="P11" s="7"/>
      <c r="Q11" s="11">
        <f>'Fall 14 (old)'!Q11-'Fall 13'!Q11</f>
        <v>52.779999999999973</v>
      </c>
      <c r="R11" s="11">
        <f>'Fall 14 (old)'!R11-'Fall 13'!R11</f>
        <v>-0.10000000000000142</v>
      </c>
      <c r="S11" s="11">
        <f>IF(ISERROR('Fall 14 (old)'!S11-'Fall 13'!S11)," ", 'Fall 14 (old)'!S11-'Fall 13'!S11)</f>
        <v>2.7102974604049876</v>
      </c>
    </row>
    <row r="12" spans="1:19" ht="12.75" customHeight="1" x14ac:dyDescent="0.25">
      <c r="A12" s="4"/>
      <c r="B12" s="4" t="s">
        <v>51</v>
      </c>
      <c r="C12" s="4">
        <f>SUM(C1:C10)</f>
        <v>851</v>
      </c>
      <c r="D12" s="12">
        <f>'Fall 14 (old)'!D12-'Fall 13'!D12</f>
        <v>236.6899999999996</v>
      </c>
      <c r="E12" s="12">
        <f>'Fall 14 (old)'!E12-'Fall 13'!E12</f>
        <v>33.740000000000009</v>
      </c>
      <c r="F12" s="12">
        <f>IF(ISERROR('Fall 14 (old)'!F12-'Fall 13'!F12)," ", 'Fall 14 (old)'!F12-'Fall 13'!F12)</f>
        <v>-4.6918672953971523</v>
      </c>
      <c r="G12" s="12">
        <f>'Fall 14 (old)'!G12-'Fall 13'!G12</f>
        <v>133.3599999999999</v>
      </c>
      <c r="H12" s="12">
        <f>'Fall 14 (old)'!H12-'Fall 13'!H12</f>
        <v>15.649999999999977</v>
      </c>
      <c r="I12" s="12">
        <f>IF(ISERROR('Fall 14 (old)'!I12-'Fall 13'!I12)," ", 'Fall 14 (old)'!I12-'Fall 13'!I12)</f>
        <v>-1.7862773651505286</v>
      </c>
      <c r="J12" s="12">
        <f>'Fall 14 (old)'!J12-'Fall 13'!J12</f>
        <v>370.04999999999927</v>
      </c>
      <c r="K12" s="12">
        <f>'Fall 14 (old)'!K12-'Fall 13'!K12</f>
        <v>49.389999999999986</v>
      </c>
      <c r="L12" s="12">
        <f>IF(ISERROR('Fall 14 (old)'!L12-'Fall 13'!L12)," ", 'Fall 14 (old)'!L12-'Fall 13'!L12)</f>
        <v>-3.4034032014779712</v>
      </c>
      <c r="M12" s="12">
        <f>'Fall 14 (old)'!M12-'Fall 13'!M12</f>
        <v>-14.799999999999983</v>
      </c>
      <c r="N12" s="12">
        <f>'Fall 14 (old)'!N12-'Fall 13'!N12</f>
        <v>3.8199999999999967</v>
      </c>
      <c r="O12" s="12">
        <f>IF(ISERROR('Fall 14 (old)'!O12-'Fall 13'!O12)," ", 'Fall 14 (old)'!O12-'Fall 13'!O12)</f>
        <v>-1.864320336929163</v>
      </c>
      <c r="P12" s="4"/>
      <c r="Q12" s="12">
        <f>'Fall 14 (old)'!Q12-'Fall 13'!Q12</f>
        <v>355.25</v>
      </c>
      <c r="R12" s="12">
        <f>'Fall 14 (old)'!R12-'Fall 13'!R12</f>
        <v>53.20999999999998</v>
      </c>
      <c r="S12" s="12">
        <f>IF(ISERROR('Fall 14 (old)'!S12-'Fall 13'!S12)," ", 'Fall 14 (old)'!S12-'Fall 13'!S12)</f>
        <v>-3.1573765766911208</v>
      </c>
    </row>
    <row r="13" spans="1:19" ht="5.0999999999999996" customHeight="1" x14ac:dyDescent="0.25">
      <c r="A13" s="4"/>
      <c r="B13" s="4"/>
      <c r="C13" s="7"/>
      <c r="D13" s="7"/>
      <c r="E13" s="7"/>
      <c r="F13" s="8"/>
      <c r="G13" s="7"/>
      <c r="H13" s="7"/>
      <c r="I13" s="8"/>
      <c r="J13" s="8"/>
      <c r="K13" s="8"/>
      <c r="L13" s="8"/>
      <c r="M13" s="7"/>
      <c r="N13" s="7"/>
      <c r="O13" s="8"/>
      <c r="P13" s="7"/>
      <c r="Q13" s="8"/>
      <c r="R13" s="8"/>
      <c r="S13" s="8"/>
    </row>
    <row r="14" spans="1:19" ht="12.75" customHeight="1" x14ac:dyDescent="0.25">
      <c r="A14" s="4" t="str">
        <f>Sheet1!A11</f>
        <v>BE</v>
      </c>
      <c r="B14" s="4" t="str">
        <f>Sheet1!B11</f>
        <v>ACCT</v>
      </c>
      <c r="C14" s="7">
        <f>Sheet1!C11</f>
        <v>56</v>
      </c>
      <c r="D14" s="11">
        <f>'Fall 14 (old)'!D14-'Fall 13'!D14</f>
        <v>6.1299999999999955</v>
      </c>
      <c r="E14" s="11">
        <f>'Fall 14 (old)'!E14-'Fall 13'!E14</f>
        <v>2.9999999999999805E-2</v>
      </c>
      <c r="F14" s="11">
        <f>IF(ISERROR('Fall 14 (old)'!F14-'Fall 13'!F14)," ", 'Fall 14 (old)'!F14-'Fall 13'!F14)</f>
        <v>1.7982498982498996</v>
      </c>
      <c r="G14" s="11">
        <f>'Fall 14 (old)'!G14-'Fall 13'!G14</f>
        <v>-4.339999999999975</v>
      </c>
      <c r="H14" s="11">
        <f>'Fall 14 (old)'!H14-'Fall 13'!H14</f>
        <v>0.4399999999999995</v>
      </c>
      <c r="I14" s="11">
        <f>IF(ISERROR('Fall 14 (old)'!I14-'Fall 13'!I14)," ", 'Fall 14 (old)'!I14-'Fall 13'!I14)</f>
        <v>-1.1816213451938573</v>
      </c>
      <c r="J14" s="11">
        <f>'Fall 14 (old)'!J14-'Fall 13'!J14</f>
        <v>1.7900000000000205</v>
      </c>
      <c r="K14" s="11">
        <f>'Fall 14 (old)'!K14-'Fall 13'!K14</f>
        <v>0.46999999999999886</v>
      </c>
      <c r="L14" s="11">
        <f>IF(ISERROR('Fall 14 (old)'!L14-'Fall 13'!L14)," ", 'Fall 14 (old)'!L14-'Fall 13'!L14)</f>
        <v>-0.72155353354603591</v>
      </c>
      <c r="M14" s="11">
        <f>'Fall 14 (old)'!M14-'Fall 13'!M14</f>
        <v>0.34000000000000341</v>
      </c>
      <c r="N14" s="11">
        <f>'Fall 14 (old)'!N14-'Fall 13'!N14</f>
        <v>-2.0000000000000018E-2</v>
      </c>
      <c r="O14" s="11">
        <f>IF(ISERROR('Fall 14 (old)'!O14-'Fall 13'!O14)," ", 'Fall 14 (old)'!O14-'Fall 13'!O14)</f>
        <v>0.32628923310636893</v>
      </c>
      <c r="P14" s="7"/>
      <c r="Q14" s="11">
        <f>'Fall 14 (old)'!Q14-'Fall 13'!Q14</f>
        <v>2.1300000000000523</v>
      </c>
      <c r="R14" s="11">
        <f>'Fall 14 (old)'!R14-'Fall 13'!R14</f>
        <v>0.44999999999999929</v>
      </c>
      <c r="S14" s="11">
        <f>IF(ISERROR('Fall 14 (old)'!S14-'Fall 13'!S14)," ", 'Fall 14 (old)'!S14-'Fall 13'!S14)</f>
        <v>-0.55452331547959233</v>
      </c>
    </row>
    <row r="15" spans="1:19" ht="12.75" customHeight="1" x14ac:dyDescent="0.25">
      <c r="A15" s="4"/>
      <c r="B15" s="4" t="str">
        <f>Sheet1!B12</f>
        <v>BE</v>
      </c>
      <c r="C15" s="7">
        <f>Sheet1!C12</f>
        <v>39</v>
      </c>
      <c r="D15" s="11">
        <f>'Fall 14 (old)'!D15-'Fall 13'!D15</f>
        <v>9.07</v>
      </c>
      <c r="E15" s="11">
        <f>'Fall 14 (old)'!E15-'Fall 13'!E15</f>
        <v>2.73</v>
      </c>
      <c r="F15" s="11">
        <f>IF(ISERROR('Fall 14 (old)'!F15-'Fall 13'!F15)," ", 'Fall 14 (old)'!F15-'Fall 13'!F15)</f>
        <v>-14.082125603864737</v>
      </c>
      <c r="G15" s="11">
        <f>'Fall 14 (old)'!G15-'Fall 13'!G15</f>
        <v>-28.450000000000017</v>
      </c>
      <c r="H15" s="11">
        <f>'Fall 14 (old)'!H15-'Fall 13'!H15</f>
        <v>-0.41999999999999993</v>
      </c>
      <c r="I15" s="11">
        <f>IF(ISERROR('Fall 14 (old)'!I15-'Fall 13'!I15)," ", 'Fall 14 (old)'!I15-'Fall 13'!I15)</f>
        <v>-3.950197818794706</v>
      </c>
      <c r="J15" s="11">
        <f>'Fall 14 (old)'!J15-'Fall 13'!J15</f>
        <v>-19.380000000000024</v>
      </c>
      <c r="K15" s="11">
        <f>'Fall 14 (old)'!K15-'Fall 13'!K15</f>
        <v>2.3100000000000005</v>
      </c>
      <c r="L15" s="11">
        <f>IF(ISERROR('Fall 14 (old)'!L15-'Fall 13'!L15)," ", 'Fall 14 (old)'!L15-'Fall 13'!L15)</f>
        <v>-9.7436687106442683</v>
      </c>
      <c r="M15" s="11">
        <f>'Fall 14 (old)'!M15-'Fall 13'!M15</f>
        <v>12.57</v>
      </c>
      <c r="N15" s="11">
        <f>'Fall 14 (old)'!N15-'Fall 13'!N15</f>
        <v>0.5</v>
      </c>
      <c r="O15" s="11">
        <f>IF(ISERROR('Fall 14 (old)'!O15-'Fall 13'!O15)," ", 'Fall 14 (old)'!O15-'Fall 13'!O15)</f>
        <v>2.4674797869698413</v>
      </c>
      <c r="P15" s="7"/>
      <c r="Q15" s="11">
        <f>'Fall 14 (old)'!Q15-'Fall 13'!Q15</f>
        <v>-6.8100000000000023</v>
      </c>
      <c r="R15" s="11">
        <f>'Fall 14 (old)'!R15-'Fall 13'!R15</f>
        <v>2.8100000000000005</v>
      </c>
      <c r="S15" s="11">
        <f>IF(ISERROR('Fall 14 (old)'!S15-'Fall 13'!S15)," ", 'Fall 14 (old)'!S15-'Fall 13'!S15)</f>
        <v>-7.2506834750911331</v>
      </c>
    </row>
    <row r="16" spans="1:19" ht="12.75" customHeight="1" x14ac:dyDescent="0.25">
      <c r="A16" s="4"/>
      <c r="B16" s="4" t="str">
        <f>Sheet1!B13</f>
        <v>CIS</v>
      </c>
      <c r="C16" s="7">
        <f>Sheet1!C13</f>
        <v>37</v>
      </c>
      <c r="D16" s="11">
        <f>'Fall 14 (old)'!D16-'Fall 13'!D16</f>
        <v>18.260000000000005</v>
      </c>
      <c r="E16" s="11">
        <f>'Fall 14 (old)'!E16-'Fall 13'!E16</f>
        <v>0.52</v>
      </c>
      <c r="F16" s="11">
        <f>IF(ISERROR('Fall 14 (old)'!F16-'Fall 13'!F16)," ", 'Fall 14 (old)'!F16-'Fall 13'!F16)</f>
        <v>1.2565767973856197</v>
      </c>
      <c r="G16" s="11">
        <f>'Fall 14 (old)'!G16-'Fall 13'!G16</f>
        <v>-2.2700000000000102</v>
      </c>
      <c r="H16" s="11">
        <f>'Fall 14 (old)'!H16-'Fall 13'!H16</f>
        <v>1.42</v>
      </c>
      <c r="I16" s="11">
        <f>IF(ISERROR('Fall 14 (old)'!I16-'Fall 13'!I16)," ", 'Fall 14 (old)'!I16-'Fall 13'!I16)</f>
        <v>-6.0998798042961795</v>
      </c>
      <c r="J16" s="11">
        <f>'Fall 14 (old)'!J16-'Fall 13'!J16</f>
        <v>15.989999999999952</v>
      </c>
      <c r="K16" s="11">
        <f>'Fall 14 (old)'!K16-'Fall 13'!K16</f>
        <v>1.9399999999999995</v>
      </c>
      <c r="L16" s="11">
        <f>IF(ISERROR('Fall 14 (old)'!L16-'Fall 13'!L16)," ", 'Fall 14 (old)'!L16-'Fall 13'!L16)</f>
        <v>-3.7757669139340564</v>
      </c>
      <c r="M16" s="11">
        <f>'Fall 14 (old)'!M16-'Fall 13'!M16</f>
        <v>20.6</v>
      </c>
      <c r="N16" s="11">
        <f>'Fall 14 (old)'!N16-'Fall 13'!N16</f>
        <v>0.14999999999999991</v>
      </c>
      <c r="O16" s="11">
        <f>IF(ISERROR('Fall 14 (old)'!O16-'Fall 13'!O16)," ", 'Fall 14 (old)'!O16-'Fall 13'!O16)</f>
        <v>12.210111317254178</v>
      </c>
      <c r="P16" s="7"/>
      <c r="Q16" s="11">
        <f>'Fall 14 (old)'!Q16-'Fall 13'!Q16</f>
        <v>36.589999999999975</v>
      </c>
      <c r="R16" s="11">
        <f>'Fall 14 (old)'!R16-'Fall 13'!R16</f>
        <v>2.09</v>
      </c>
      <c r="S16" s="11">
        <f>IF(ISERROR('Fall 14 (old)'!S16-'Fall 13'!S16)," ", 'Fall 14 (old)'!S16-'Fall 13'!S16)</f>
        <v>-1.7683849066049255</v>
      </c>
    </row>
    <row r="17" spans="1:19" ht="12.75" customHeight="1" x14ac:dyDescent="0.25">
      <c r="A17" s="4"/>
      <c r="B17" s="4" t="str">
        <f>Sheet1!B14</f>
        <v>ECON</v>
      </c>
      <c r="C17" s="7">
        <f>Sheet1!C14</f>
        <v>48</v>
      </c>
      <c r="D17" s="11">
        <f>'Fall 14 (old)'!D17-'Fall 13'!D17</f>
        <v>41.34</v>
      </c>
      <c r="E17" s="11">
        <f>'Fall 14 (old)'!E17-'Fall 13'!E17</f>
        <v>1.5499999999999998</v>
      </c>
      <c r="F17" s="11">
        <f>IF(ISERROR('Fall 14 (old)'!F17-'Fall 13'!F17)," ", 'Fall 14 (old)'!F17-'Fall 13'!F17)</f>
        <v>-1.1969775580108752</v>
      </c>
      <c r="G17" s="11">
        <f>'Fall 14 (old)'!G17-'Fall 13'!G17</f>
        <v>37.670000000000016</v>
      </c>
      <c r="H17" s="11">
        <f>'Fall 14 (old)'!H17-'Fall 13'!H17</f>
        <v>2.58</v>
      </c>
      <c r="I17" s="11">
        <f>IF(ISERROR('Fall 14 (old)'!I17-'Fall 13'!I17)," ", 'Fall 14 (old)'!I17-'Fall 13'!I17)</f>
        <v>-3.818594939818226</v>
      </c>
      <c r="J17" s="11">
        <f>'Fall 14 (old)'!J17-'Fall 13'!J17</f>
        <v>79.010000000000048</v>
      </c>
      <c r="K17" s="11">
        <f>'Fall 14 (old)'!K17-'Fall 13'!K17</f>
        <v>4.129999999999999</v>
      </c>
      <c r="L17" s="11">
        <f>IF(ISERROR('Fall 14 (old)'!L17-'Fall 13'!L17)," ", 'Fall 14 (old)'!L17-'Fall 13'!L17)</f>
        <v>-2.7654980156343889</v>
      </c>
      <c r="M17" s="11">
        <f>'Fall 14 (old)'!M17-'Fall 13'!M17</f>
        <v>-1.17</v>
      </c>
      <c r="N17" s="11">
        <f>'Fall 14 (old)'!N17-'Fall 13'!N17</f>
        <v>0.74</v>
      </c>
      <c r="O17" s="11">
        <f>IF(ISERROR('Fall 14 (old)'!O17-'Fall 13'!O17)," ", 'Fall 14 (old)'!O17-'Fall 13'!O17)</f>
        <v>-6.580872011251758</v>
      </c>
      <c r="P17" s="7"/>
      <c r="Q17" s="11">
        <f>'Fall 14 (old)'!Q17-'Fall 13'!Q17</f>
        <v>77.840000000000032</v>
      </c>
      <c r="R17" s="11">
        <f>'Fall 14 (old)'!R17-'Fall 13'!R17</f>
        <v>4.870000000000001</v>
      </c>
      <c r="S17" s="11">
        <f>IF(ISERROR('Fall 14 (old)'!S17-'Fall 13'!S17)," ", 'Fall 14 (old)'!S17-'Fall 13'!S17)</f>
        <v>-3.5394706529701736</v>
      </c>
    </row>
    <row r="18" spans="1:19" ht="12.75" customHeight="1" x14ac:dyDescent="0.25">
      <c r="A18" s="4"/>
      <c r="B18" s="4" t="str">
        <f>Sheet1!B15</f>
        <v>FIN</v>
      </c>
      <c r="C18" s="7">
        <f>Sheet1!C15</f>
        <v>29</v>
      </c>
      <c r="D18" s="11">
        <f>'Fall 14 (old)'!D18-'Fall 13'!D18</f>
        <v>-7.07</v>
      </c>
      <c r="E18" s="11">
        <f>'Fall 14 (old)'!E18-'Fall 13'!E18</f>
        <v>0</v>
      </c>
      <c r="F18" s="11">
        <f>IF(ISERROR('Fall 14 (old)'!F18-'Fall 13'!F18)," ", 'Fall 14 (old)'!F18-'Fall 13'!F18)</f>
        <v>-4.0867052023121389</v>
      </c>
      <c r="G18" s="11">
        <f>'Fall 14 (old)'!G18-'Fall 13'!G18</f>
        <v>9.339999999999975</v>
      </c>
      <c r="H18" s="11">
        <f>'Fall 14 (old)'!H18-'Fall 13'!H18</f>
        <v>0.46999999999999975</v>
      </c>
      <c r="I18" s="11">
        <f>IF(ISERROR('Fall 14 (old)'!I18-'Fall 13'!I18)," ", 'Fall 14 (old)'!I18-'Fall 13'!I18)</f>
        <v>-0.31347091329090304</v>
      </c>
      <c r="J18" s="11">
        <f>'Fall 14 (old)'!J18-'Fall 13'!J18</f>
        <v>2.2699999999999534</v>
      </c>
      <c r="K18" s="11">
        <f>'Fall 14 (old)'!K18-'Fall 13'!K18</f>
        <v>0.46999999999999886</v>
      </c>
      <c r="L18" s="11">
        <f>IF(ISERROR('Fall 14 (old)'!L18-'Fall 13'!L18)," ", 'Fall 14 (old)'!L18-'Fall 13'!L18)</f>
        <v>-1.1572333516282498</v>
      </c>
      <c r="M18" s="11">
        <f>'Fall 14 (old)'!M18-'Fall 13'!M18</f>
        <v>-0.66999999999999993</v>
      </c>
      <c r="N18" s="11">
        <f>'Fall 14 (old)'!N18-'Fall 13'!N18</f>
        <v>9.9999999999999978E-2</v>
      </c>
      <c r="O18" s="11">
        <f>IF(ISERROR('Fall 14 (old)'!O18-'Fall 13'!O18)," ", 'Fall 14 (old)'!O18-'Fall 13'!O18)</f>
        <v>-2.549242424242423</v>
      </c>
      <c r="P18" s="7"/>
      <c r="Q18" s="11">
        <f>'Fall 14 (old)'!Q18-'Fall 13'!Q18</f>
        <v>1.5999999999999659</v>
      </c>
      <c r="R18" s="11">
        <f>'Fall 14 (old)'!R18-'Fall 13'!R18</f>
        <v>0.56999999999999851</v>
      </c>
      <c r="S18" s="11">
        <f>IF(ISERROR('Fall 14 (old)'!S18-'Fall 13'!S18)," ", 'Fall 14 (old)'!S18-'Fall 13'!S18)</f>
        <v>-1.3658048150950108</v>
      </c>
    </row>
    <row r="19" spans="1:19" ht="12.75" customHeight="1" x14ac:dyDescent="0.25">
      <c r="A19" s="4"/>
      <c r="B19" s="4" t="str">
        <f>Sheet1!B16</f>
        <v>MGMT</v>
      </c>
      <c r="C19" s="7">
        <f>Sheet1!C16</f>
        <v>52</v>
      </c>
      <c r="D19" s="11">
        <f>'Fall 14 (old)'!D19-'Fall 13'!D19</f>
        <v>0</v>
      </c>
      <c r="E19" s="11">
        <f>'Fall 14 (old)'!E19-'Fall 13'!E19</f>
        <v>0</v>
      </c>
      <c r="F19" s="11" t="str">
        <f>IF(ISERROR('Fall 14 (old)'!F19-'Fall 13'!F19)," ", 'Fall 14 (old)'!F19-'Fall 13'!F19)</f>
        <v xml:space="preserve"> </v>
      </c>
      <c r="G19" s="11">
        <f>'Fall 14 (old)'!G19-'Fall 13'!G19</f>
        <v>16.940000000000055</v>
      </c>
      <c r="H19" s="11">
        <f>'Fall 14 (old)'!H19-'Fall 13'!H19</f>
        <v>1.3399999999999999</v>
      </c>
      <c r="I19" s="11">
        <f>IF(ISERROR('Fall 14 (old)'!I19-'Fall 13'!I19)," ", 'Fall 14 (old)'!I19-'Fall 13'!I19)</f>
        <v>-1.3333538868961128</v>
      </c>
      <c r="J19" s="11">
        <f>'Fall 14 (old)'!J19-'Fall 13'!J19</f>
        <v>16.940000000000055</v>
      </c>
      <c r="K19" s="11">
        <f>'Fall 14 (old)'!K19-'Fall 13'!K19</f>
        <v>1.3399999999999999</v>
      </c>
      <c r="L19" s="11">
        <f>IF(ISERROR('Fall 14 (old)'!L19-'Fall 13'!L19)," ", 'Fall 14 (old)'!L19-'Fall 13'!L19)</f>
        <v>-1.3333538868961128</v>
      </c>
      <c r="M19" s="11">
        <f>'Fall 14 (old)'!M19-'Fall 13'!M19</f>
        <v>9.9400000000000048</v>
      </c>
      <c r="N19" s="11">
        <f>'Fall 14 (old)'!N19-'Fall 13'!N19</f>
        <v>0.55000000000000027</v>
      </c>
      <c r="O19" s="11">
        <f>IF(ISERROR('Fall 14 (old)'!O19-'Fall 13'!O19)," ", 'Fall 14 (old)'!O19-'Fall 13'!O19)</f>
        <v>-0.60030608105616423</v>
      </c>
      <c r="P19" s="7"/>
      <c r="Q19" s="11">
        <f>'Fall 14 (old)'!Q19-'Fall 13'!Q19</f>
        <v>26.880000000000052</v>
      </c>
      <c r="R19" s="11">
        <f>'Fall 14 (old)'!R19-'Fall 13'!R19</f>
        <v>1.8900000000000006</v>
      </c>
      <c r="S19" s="11">
        <f>IF(ISERROR('Fall 14 (old)'!S19-'Fall 13'!S19)," ", 'Fall 14 (old)'!S19-'Fall 13'!S19)</f>
        <v>-1.3720174370306033</v>
      </c>
    </row>
    <row r="20" spans="1:19" ht="12.75" customHeight="1" x14ac:dyDescent="0.25">
      <c r="A20" s="4"/>
      <c r="B20" s="4" t="str">
        <f>Sheet1!B17</f>
        <v>MKT</v>
      </c>
      <c r="C20" s="7">
        <f>Sheet1!C17</f>
        <v>22</v>
      </c>
      <c r="D20" s="11">
        <f>'Fall 14 (old)'!D20-'Fall 13'!D20</f>
        <v>0</v>
      </c>
      <c r="E20" s="11">
        <f>'Fall 14 (old)'!E20-'Fall 13'!E20</f>
        <v>0</v>
      </c>
      <c r="F20" s="11" t="str">
        <f>IF(ISERROR('Fall 14 (old)'!F20-'Fall 13'!F20)," ", 'Fall 14 (old)'!F20-'Fall 13'!F20)</f>
        <v xml:space="preserve"> </v>
      </c>
      <c r="G20" s="11">
        <f>'Fall 14 (old)'!G20-'Fall 13'!G20</f>
        <v>21.53</v>
      </c>
      <c r="H20" s="11">
        <f>'Fall 14 (old)'!H20-'Fall 13'!H20</f>
        <v>1.0299999999999994</v>
      </c>
      <c r="I20" s="11">
        <f>IF(ISERROR('Fall 14 (old)'!I20-'Fall 13'!I20)," ", 'Fall 14 (old)'!I20-'Fall 13'!I20)</f>
        <v>-1.5542151037630205</v>
      </c>
      <c r="J20" s="11">
        <f>'Fall 14 (old)'!J20-'Fall 13'!J20</f>
        <v>21.53</v>
      </c>
      <c r="K20" s="11">
        <f>'Fall 14 (old)'!K20-'Fall 13'!K20</f>
        <v>1.0299999999999994</v>
      </c>
      <c r="L20" s="11">
        <f>IF(ISERROR('Fall 14 (old)'!L20-'Fall 13'!L20)," ", 'Fall 14 (old)'!L20-'Fall 13'!L20)</f>
        <v>-1.5542151037630205</v>
      </c>
      <c r="M20" s="11">
        <f>'Fall 14 (old)'!M20-'Fall 13'!M20</f>
        <v>-2.66</v>
      </c>
      <c r="N20" s="11">
        <f>'Fall 14 (old)'!N20-'Fall 13'!N20</f>
        <v>-0.44</v>
      </c>
      <c r="O20" s="11">
        <f>IF(ISERROR('Fall 14 (old)'!O20-'Fall 13'!O20)," ", 'Fall 14 (old)'!O20-'Fall 13'!O20)</f>
        <v>1.1688311688311677</v>
      </c>
      <c r="P20" s="7"/>
      <c r="Q20" s="11">
        <f>'Fall 14 (old)'!Q20-'Fall 13'!Q20</f>
        <v>18.869999999999976</v>
      </c>
      <c r="R20" s="11">
        <f>'Fall 14 (old)'!R20-'Fall 13'!R20</f>
        <v>0.58999999999999986</v>
      </c>
      <c r="S20" s="11">
        <f>IF(ISERROR('Fall 14 (old)'!S20-'Fall 13'!S20)," ", 'Fall 14 (old)'!S20-'Fall 13'!S20)</f>
        <v>0.2083627174424052</v>
      </c>
    </row>
    <row r="21" spans="1:19" ht="12.75" customHeight="1" x14ac:dyDescent="0.25">
      <c r="A21" s="4"/>
      <c r="B21" s="4" t="s">
        <v>51</v>
      </c>
      <c r="C21" s="4">
        <f>SUM(C11:C19)</f>
        <v>1215</v>
      </c>
      <c r="D21" s="12">
        <f>'Fall 14 (old)'!D21-'Fall 13'!D21</f>
        <v>67.730000000000018</v>
      </c>
      <c r="E21" s="12">
        <f>'Fall 14 (old)'!E21-'Fall 13'!E21</f>
        <v>4.8299999999999983</v>
      </c>
      <c r="F21" s="12">
        <f>IF(ISERROR('Fall 14 (old)'!F21-'Fall 13'!F21)," ", 'Fall 14 (old)'!F21-'Fall 13'!F21)</f>
        <v>-4.5862579339400504</v>
      </c>
      <c r="G21" s="12">
        <f>'Fall 14 (old)'!G21-'Fall 13'!G21</f>
        <v>50.420000000000073</v>
      </c>
      <c r="H21" s="12">
        <f>'Fall 14 (old)'!H21-'Fall 13'!H21</f>
        <v>6.8600000000000065</v>
      </c>
      <c r="I21" s="12">
        <f>IF(ISERROR('Fall 14 (old)'!I21-'Fall 13'!I21)," ", 'Fall 14 (old)'!I21-'Fall 13'!I21)</f>
        <v>-2.1898892360271169</v>
      </c>
      <c r="J21" s="12">
        <f>'Fall 14 (old)'!J21-'Fall 13'!J21</f>
        <v>118.15000000000009</v>
      </c>
      <c r="K21" s="12">
        <f>'Fall 14 (old)'!K21-'Fall 13'!K21</f>
        <v>11.689999999999998</v>
      </c>
      <c r="L21" s="12">
        <f>IF(ISERROR('Fall 14 (old)'!L21-'Fall 13'!L21)," ", 'Fall 14 (old)'!L21-'Fall 13'!L21)</f>
        <v>-2.6154589626958362</v>
      </c>
      <c r="M21" s="12">
        <f>'Fall 14 (old)'!M21-'Fall 13'!M21</f>
        <v>38.949999999999989</v>
      </c>
      <c r="N21" s="12">
        <f>'Fall 14 (old)'!N21-'Fall 13'!N21</f>
        <v>1.58</v>
      </c>
      <c r="O21" s="12">
        <f>IF(ISERROR('Fall 14 (old)'!O21-'Fall 13'!O21)," ", 'Fall 14 (old)'!O21-'Fall 13'!O21)</f>
        <v>1.3950921026555161</v>
      </c>
      <c r="P21" s="4"/>
      <c r="Q21" s="12">
        <f>'Fall 14 (old)'!Q21-'Fall 13'!Q21</f>
        <v>157.09999999999991</v>
      </c>
      <c r="R21" s="12">
        <f>'Fall 14 (old)'!R21-'Fall 13'!R21</f>
        <v>13.269999999999996</v>
      </c>
      <c r="S21" s="12">
        <f>IF(ISERROR('Fall 14 (old)'!S21-'Fall 13'!S21)," ", 'Fall 14 (old)'!S21-'Fall 13'!S21)</f>
        <v>-2.187476096599422</v>
      </c>
    </row>
    <row r="22" spans="1:19" ht="5.0999999999999996" customHeight="1" x14ac:dyDescent="0.25">
      <c r="A22" s="7"/>
      <c r="B22" s="7"/>
      <c r="C22" s="7"/>
      <c r="D22" s="7"/>
      <c r="E22" s="7"/>
      <c r="F22" s="7" t="str">
        <f t="shared" ref="F22:F46" si="0">IF(ISERROR(D22/E22),"",D22/E22)</f>
        <v/>
      </c>
      <c r="G22" s="7"/>
      <c r="H22" s="7"/>
      <c r="I22" s="7" t="str">
        <f t="shared" ref="I22:I46" si="1">IF(ISERROR(G22/H22),"",G22/H22)</f>
        <v/>
      </c>
      <c r="J22" s="7"/>
      <c r="K22" s="7"/>
      <c r="L22" s="7"/>
      <c r="M22" s="7"/>
      <c r="N22" s="7"/>
      <c r="O22" s="7" t="str">
        <f t="shared" ref="O22:O46" si="2">IF(ISERROR(M22/N22),"",M22/N22)</f>
        <v/>
      </c>
      <c r="P22" s="7"/>
      <c r="Q22" s="7"/>
      <c r="R22" s="7"/>
      <c r="S22" s="7"/>
    </row>
    <row r="23" spans="1:19" ht="12.75" customHeight="1" x14ac:dyDescent="0.25">
      <c r="A23" s="4" t="str">
        <f>Sheet1!A18</f>
        <v>CCOE</v>
      </c>
      <c r="B23" s="4" t="str">
        <f>Sheet1!B18</f>
        <v>AASE</v>
      </c>
      <c r="C23" s="7">
        <f>Sheet1!C18</f>
        <v>83</v>
      </c>
      <c r="D23" s="11">
        <f>'Fall 14 (old)'!D23-'Fall 13'!D23</f>
        <v>0.27</v>
      </c>
      <c r="E23" s="11">
        <f>'Fall 14 (old)'!E23-'Fall 13'!E23</f>
        <v>0</v>
      </c>
      <c r="F23" s="11">
        <f>IF(ISERROR('Fall 14 (old)'!F23-'Fall 13'!F23)," ", 'Fall 14 (old)'!F23-'Fall 13'!F23)</f>
        <v>1</v>
      </c>
      <c r="G23" s="11">
        <f>'Fall 14 (old)'!G23-'Fall 13'!G23</f>
        <v>12.530000000000015</v>
      </c>
      <c r="H23" s="11">
        <f>'Fall 14 (old)'!H23-'Fall 13'!H23</f>
        <v>0.79</v>
      </c>
      <c r="I23" s="11">
        <f>IF(ISERROR('Fall 14 (old)'!I23-'Fall 13'!I23)," ", 'Fall 14 (old)'!I23-'Fall 13'!I23)</f>
        <v>-0.71562172095424259</v>
      </c>
      <c r="J23" s="11">
        <f>'Fall 14 (old)'!J23-'Fall 13'!J23</f>
        <v>12.800000000000011</v>
      </c>
      <c r="K23" s="11">
        <f>'Fall 14 (old)'!K23-'Fall 13'!K23</f>
        <v>0.78999999999999915</v>
      </c>
      <c r="L23" s="11">
        <f>IF(ISERROR('Fall 14 (old)'!L23-'Fall 13'!L23)," ", 'Fall 14 (old)'!L23-'Fall 13'!L23)</f>
        <v>-0.59306599026056261</v>
      </c>
      <c r="M23" s="11">
        <f>'Fall 14 (old)'!M23-'Fall 13'!M23</f>
        <v>-10.050000000000011</v>
      </c>
      <c r="N23" s="11">
        <f>'Fall 14 (old)'!N23-'Fall 13'!N23</f>
        <v>-3.9999999999999147E-2</v>
      </c>
      <c r="O23" s="11">
        <f>IF(ISERROR('Fall 14 (old)'!O23-'Fall 13'!O23)," ", 'Fall 14 (old)'!O23-'Fall 13'!O23)</f>
        <v>-0.75168304877888836</v>
      </c>
      <c r="P23" s="7"/>
      <c r="Q23" s="11">
        <f>'Fall 14 (old)'!Q23-'Fall 13'!Q23</f>
        <v>2.75</v>
      </c>
      <c r="R23" s="11">
        <f>'Fall 14 (old)'!R23-'Fall 13'!R23</f>
        <v>0.75</v>
      </c>
      <c r="S23" s="11">
        <f>IF(ISERROR('Fall 14 (old)'!S23-'Fall 13'!S23)," ", 'Fall 14 (old)'!S23-'Fall 13'!S23)</f>
        <v>-0.4878156306362591</v>
      </c>
    </row>
    <row r="24" spans="1:19" ht="12.75" customHeight="1" x14ac:dyDescent="0.25">
      <c r="A24" s="4"/>
      <c r="B24" s="4" t="str">
        <f>Sheet1!B19</f>
        <v>EDCI</v>
      </c>
      <c r="C24" s="7">
        <f>Sheet1!C19</f>
        <v>81</v>
      </c>
      <c r="D24" s="11">
        <f>'Fall 14 (old)'!D24-'Fall 13'!D24</f>
        <v>0</v>
      </c>
      <c r="E24" s="11">
        <f>'Fall 14 (old)'!E24-'Fall 13'!E24</f>
        <v>0</v>
      </c>
      <c r="F24" s="11" t="str">
        <f>IF(ISERROR('Fall 14 (old)'!F24-'Fall 13'!F24)," ", 'Fall 14 (old)'!F24-'Fall 13'!F24)</f>
        <v xml:space="preserve"> </v>
      </c>
      <c r="G24" s="11">
        <f>'Fall 14 (old)'!G24-'Fall 13'!G24</f>
        <v>26.109999999999985</v>
      </c>
      <c r="H24" s="11">
        <f>'Fall 14 (old)'!H24-'Fall 13'!H24</f>
        <v>0.16999999999999993</v>
      </c>
      <c r="I24" s="11">
        <f>IF(ISERROR('Fall 14 (old)'!I24-'Fall 13'!I24)," ", 'Fall 14 (old)'!I24-'Fall 13'!I24)</f>
        <v>2.1010122143669214</v>
      </c>
      <c r="J24" s="11">
        <f>'Fall 14 (old)'!J24-'Fall 13'!J24</f>
        <v>26.109999999999985</v>
      </c>
      <c r="K24" s="11">
        <f>'Fall 14 (old)'!K24-'Fall 13'!K24</f>
        <v>0.16999999999999993</v>
      </c>
      <c r="L24" s="11">
        <f>IF(ISERROR('Fall 14 (old)'!L24-'Fall 13'!L24)," ", 'Fall 14 (old)'!L24-'Fall 13'!L24)</f>
        <v>2.1010122143669214</v>
      </c>
      <c r="M24" s="11">
        <f>'Fall 14 (old)'!M24-'Fall 13'!M24</f>
        <v>-3.5900000000000034</v>
      </c>
      <c r="N24" s="11">
        <f>'Fall 14 (old)'!N24-'Fall 13'!N24</f>
        <v>-1.0600000000000005</v>
      </c>
      <c r="O24" s="11">
        <f>IF(ISERROR('Fall 14 (old)'!O24-'Fall 13'!O24)," ", 'Fall 14 (old)'!O24-'Fall 13'!O24)</f>
        <v>2.1049924601464891</v>
      </c>
      <c r="P24" s="7"/>
      <c r="Q24" s="11">
        <f>'Fall 14 (old)'!Q24-'Fall 13'!Q24</f>
        <v>22.519999999999982</v>
      </c>
      <c r="R24" s="11">
        <f>'Fall 14 (old)'!R24-'Fall 13'!R24</f>
        <v>-0.89000000000000057</v>
      </c>
      <c r="S24" s="11">
        <f>IF(ISERROR('Fall 14 (old)'!S24-'Fall 13'!S24)," ", 'Fall 14 (old)'!S24-'Fall 13'!S24)</f>
        <v>2.2786354968290041</v>
      </c>
    </row>
    <row r="25" spans="1:19" ht="12.75" customHeight="1" x14ac:dyDescent="0.25">
      <c r="A25" s="4"/>
      <c r="B25" s="4" t="str">
        <f>Sheet1!B20</f>
        <v>EDSC</v>
      </c>
      <c r="C25" s="7">
        <f>Sheet1!C20</f>
        <v>179</v>
      </c>
      <c r="D25" s="11">
        <f>'Fall 14 (old)'!D25-'Fall 13'!D25</f>
        <v>4.3999999999999986</v>
      </c>
      <c r="E25" s="11">
        <f>'Fall 14 (old)'!E25-'Fall 13'!E25</f>
        <v>0.17999999999999994</v>
      </c>
      <c r="F25" s="11">
        <f>IF(ISERROR('Fall 14 (old)'!F25-'Fall 13'!F25)," ", 'Fall 14 (old)'!F25-'Fall 13'!F25)</f>
        <v>-15.999999999999986</v>
      </c>
      <c r="G25" s="11">
        <f>'Fall 14 (old)'!G25-'Fall 13'!G25</f>
        <v>77.680000000000007</v>
      </c>
      <c r="H25" s="11">
        <f>'Fall 14 (old)'!H25-'Fall 13'!H25</f>
        <v>0.73000000000000043</v>
      </c>
      <c r="I25" s="11">
        <f>IF(ISERROR('Fall 14 (old)'!I25-'Fall 13'!I25)," ", 'Fall 14 (old)'!I25-'Fall 13'!I25)</f>
        <v>4.4084451852714537</v>
      </c>
      <c r="J25" s="11">
        <f>'Fall 14 (old)'!J25-'Fall 13'!J25</f>
        <v>82.080000000000041</v>
      </c>
      <c r="K25" s="11">
        <f>'Fall 14 (old)'!K25-'Fall 13'!K25</f>
        <v>0.91000000000000014</v>
      </c>
      <c r="L25" s="11">
        <f>IF(ISERROR('Fall 14 (old)'!L25-'Fall 13'!L25)," ", 'Fall 14 (old)'!L25-'Fall 13'!L25)</f>
        <v>4.0932544061544291</v>
      </c>
      <c r="M25" s="11">
        <f>'Fall 14 (old)'!M25-'Fall 13'!M25</f>
        <v>-33.609999999999957</v>
      </c>
      <c r="N25" s="11">
        <f>'Fall 14 (old)'!N25-'Fall 13'!N25</f>
        <v>-1.7199999999999989</v>
      </c>
      <c r="O25" s="11">
        <f>IF(ISERROR('Fall 14 (old)'!O25-'Fall 13'!O25)," ", 'Fall 14 (old)'!O25-'Fall 13'!O25)</f>
        <v>-0.47647951850617787</v>
      </c>
      <c r="P25" s="7"/>
      <c r="Q25" s="11">
        <f>'Fall 14 (old)'!Q25-'Fall 13'!Q25</f>
        <v>48.470000000000141</v>
      </c>
      <c r="R25" s="11">
        <f>'Fall 14 (old)'!R25-'Fall 13'!R25</f>
        <v>-0.81000000000000227</v>
      </c>
      <c r="S25" s="11">
        <f>IF(ISERROR('Fall 14 (old)'!S25-'Fall 13'!S25)," ", 'Fall 14 (old)'!S25-'Fall 13'!S25)</f>
        <v>2.0025828005229975</v>
      </c>
    </row>
    <row r="26" spans="1:19" ht="12.75" customHeight="1" x14ac:dyDescent="0.25">
      <c r="A26" s="4"/>
      <c r="B26" s="4" t="s">
        <v>51</v>
      </c>
      <c r="C26" s="4">
        <f>SUM(C20:C24)</f>
        <v>1401</v>
      </c>
      <c r="D26" s="12">
        <f>'Fall 14 (old)'!D26-'Fall 13'!D26</f>
        <v>4.6699999999999946</v>
      </c>
      <c r="E26" s="12">
        <f>'Fall 14 (old)'!E26-'Fall 13'!E26</f>
        <v>0.17999999999999994</v>
      </c>
      <c r="F26" s="12">
        <f>IF(ISERROR('Fall 14 (old)'!F26-'Fall 13'!F26)," ", 'Fall 14 (old)'!F26-'Fall 13'!F26)</f>
        <v>-5.1257243195785804</v>
      </c>
      <c r="G26" s="12">
        <f>'Fall 14 (old)'!G26-'Fall 13'!G26</f>
        <v>116.31999999999994</v>
      </c>
      <c r="H26" s="12">
        <f>'Fall 14 (old)'!H26-'Fall 13'!H26</f>
        <v>1.6900000000000013</v>
      </c>
      <c r="I26" s="12">
        <f>IF(ISERROR('Fall 14 (old)'!I26-'Fall 13'!I26)," ", 'Fall 14 (old)'!I26-'Fall 13'!I26)</f>
        <v>2.602420654240273</v>
      </c>
      <c r="J26" s="12">
        <f>'Fall 14 (old)'!J26-'Fall 13'!J26</f>
        <v>120.9899999999999</v>
      </c>
      <c r="K26" s="12">
        <f>'Fall 14 (old)'!K26-'Fall 13'!K26</f>
        <v>1.870000000000001</v>
      </c>
      <c r="L26" s="12">
        <f>IF(ISERROR('Fall 14 (old)'!L26-'Fall 13'!L26)," ", 'Fall 14 (old)'!L26-'Fall 13'!L26)</f>
        <v>2.5202659933495255</v>
      </c>
      <c r="M26" s="12">
        <f>'Fall 14 (old)'!M26-'Fall 13'!M26</f>
        <v>-47.249999999999886</v>
      </c>
      <c r="N26" s="12">
        <f>'Fall 14 (old)'!N26-'Fall 13'!N26</f>
        <v>-2.8200000000000003</v>
      </c>
      <c r="O26" s="12">
        <f>IF(ISERROR('Fall 14 (old)'!O26-'Fall 13'!O26)," ", 'Fall 14 (old)'!O26-'Fall 13'!O26)</f>
        <v>-0.22903278560030493</v>
      </c>
      <c r="P26" s="4"/>
      <c r="Q26" s="12">
        <f>'Fall 14 (old)'!Q26-'Fall 13'!Q26</f>
        <v>73.740000000000236</v>
      </c>
      <c r="R26" s="12">
        <f>'Fall 14 (old)'!R26-'Fall 13'!R26</f>
        <v>-0.95000000000000284</v>
      </c>
      <c r="S26" s="12">
        <f>IF(ISERROR('Fall 14 (old)'!S26-'Fall 13'!S26)," ", 'Fall 14 (old)'!S26-'Fall 13'!S26)</f>
        <v>1.3496212720508289</v>
      </c>
    </row>
    <row r="27" spans="1:19" ht="5.0999999999999996" customHeight="1" x14ac:dyDescent="0.25">
      <c r="A27" s="7"/>
      <c r="B27" s="7"/>
      <c r="C27" s="7"/>
      <c r="D27" s="7"/>
      <c r="E27" s="7"/>
      <c r="F27" s="7" t="str">
        <f t="shared" si="0"/>
        <v/>
      </c>
      <c r="G27" s="7"/>
      <c r="H27" s="7"/>
      <c r="I27" s="7" t="str">
        <f t="shared" si="1"/>
        <v/>
      </c>
      <c r="J27" s="7"/>
      <c r="K27" s="7"/>
      <c r="L27" s="7"/>
      <c r="M27" s="7"/>
      <c r="N27" s="7"/>
      <c r="O27" s="7" t="str">
        <f t="shared" si="2"/>
        <v/>
      </c>
      <c r="P27" s="7"/>
      <c r="Q27" s="7"/>
      <c r="R27" s="7"/>
      <c r="S27" s="7"/>
    </row>
    <row r="28" spans="1:19" ht="12.75" customHeight="1" x14ac:dyDescent="0.25">
      <c r="A28" s="4" t="str">
        <f>Sheet1!A21</f>
        <v>ECST</v>
      </c>
      <c r="B28" s="4" t="str">
        <f>Sheet1!B21</f>
        <v>CE</v>
      </c>
      <c r="C28" s="7">
        <f>Sheet1!C21</f>
        <v>46</v>
      </c>
      <c r="D28" s="11">
        <f>'Fall 14 (old)'!D28-'Fall 13'!D28</f>
        <v>16.450000000000003</v>
      </c>
      <c r="E28" s="11">
        <f>'Fall 14 (old)'!E28-'Fall 13'!E28</f>
        <v>2.33</v>
      </c>
      <c r="F28" s="11">
        <f>IF(ISERROR('Fall 14 (old)'!F28-'Fall 13'!F28)," ", 'Fall 14 (old)'!F28-'Fall 13'!F28)</f>
        <v>-6.863874453518104</v>
      </c>
      <c r="G28" s="11">
        <f>'Fall 14 (old)'!G28-'Fall 13'!G28</f>
        <v>11.070000000000007</v>
      </c>
      <c r="H28" s="11">
        <f>'Fall 14 (old)'!H28-'Fall 13'!H28</f>
        <v>2.3199999999999994</v>
      </c>
      <c r="I28" s="11">
        <f>IF(ISERROR('Fall 14 (old)'!I28-'Fall 13'!I28)," ", 'Fall 14 (old)'!I28-'Fall 13'!I28)</f>
        <v>-6.3666201850269104</v>
      </c>
      <c r="J28" s="11">
        <f>'Fall 14 (old)'!J28-'Fall 13'!J28</f>
        <v>27.52000000000001</v>
      </c>
      <c r="K28" s="11">
        <f>'Fall 14 (old)'!K28-'Fall 13'!K28</f>
        <v>4.6499999999999986</v>
      </c>
      <c r="L28" s="11">
        <f>IF(ISERROR('Fall 14 (old)'!L28-'Fall 13'!L28)," ", 'Fall 14 (old)'!L28-'Fall 13'!L28)</f>
        <v>-6.8496804199691574</v>
      </c>
      <c r="M28" s="11">
        <f>'Fall 14 (old)'!M28-'Fall 13'!M28</f>
        <v>-1.1000000000000014</v>
      </c>
      <c r="N28" s="11">
        <f>'Fall 14 (old)'!N28-'Fall 13'!N28</f>
        <v>-4.0000000000000036E-2</v>
      </c>
      <c r="O28" s="11">
        <f>IF(ISERROR('Fall 14 (old)'!O28-'Fall 13'!O28)," ", 'Fall 14 (old)'!O28-'Fall 13'!O28)</f>
        <v>-0.21672727272727244</v>
      </c>
      <c r="P28" s="11">
        <f>'Fall 14 (old)'!P28-'Fall 13'!P28</f>
        <v>0</v>
      </c>
      <c r="Q28" s="11">
        <f>'Fall 14 (old)'!Q28-'Fall 13'!Q28</f>
        <v>26.419999999999987</v>
      </c>
      <c r="R28" s="11">
        <f>'Fall 14 (old)'!R28-'Fall 13'!R28</f>
        <v>4.6099999999999994</v>
      </c>
      <c r="S28" s="11">
        <f>IF(ISERROR('Fall 14 (old)'!S28-'Fall 13'!S28)," ", 'Fall 14 (old)'!S28-'Fall 13'!S28)</f>
        <v>-6.1044466926819858</v>
      </c>
    </row>
    <row r="29" spans="1:19" ht="12.75" customHeight="1" x14ac:dyDescent="0.25">
      <c r="A29" s="4"/>
      <c r="B29" s="4" t="str">
        <f>Sheet1!B22</f>
        <v>CS</v>
      </c>
      <c r="C29" s="7">
        <f>Sheet1!C22</f>
        <v>53</v>
      </c>
      <c r="D29" s="11">
        <f>'Fall 14 (old)'!D29-'Fall 13'!D29</f>
        <v>52.22</v>
      </c>
      <c r="E29" s="11">
        <f>'Fall 14 (old)'!E29-'Fall 13'!E29</f>
        <v>1.6500000000000004</v>
      </c>
      <c r="F29" s="11">
        <f>IF(ISERROR('Fall 14 (old)'!F29-'Fall 13'!F29)," ", 'Fall 14 (old)'!F29-'Fall 13'!F29)</f>
        <v>1.8448130629171224</v>
      </c>
      <c r="G29" s="11">
        <f>'Fall 14 (old)'!G29-'Fall 13'!G29</f>
        <v>59.349999999999994</v>
      </c>
      <c r="H29" s="11">
        <f>'Fall 14 (old)'!H29-'Fall 13'!H29</f>
        <v>3.5100000000000002</v>
      </c>
      <c r="I29" s="11">
        <f>IF(ISERROR('Fall 14 (old)'!I29-'Fall 13'!I29)," ", 'Fall 14 (old)'!I29-'Fall 13'!I29)</f>
        <v>-3.5810487999090022</v>
      </c>
      <c r="J29" s="11">
        <f>'Fall 14 (old)'!J29-'Fall 13'!J29</f>
        <v>111.57</v>
      </c>
      <c r="K29" s="11">
        <f>'Fall 14 (old)'!K29-'Fall 13'!K29</f>
        <v>5.16</v>
      </c>
      <c r="L29" s="11">
        <f>IF(ISERROR('Fall 14 (old)'!L29-'Fall 13'!L29)," ", 'Fall 14 (old)'!L29-'Fall 13'!L29)</f>
        <v>-0.89745590230664973</v>
      </c>
      <c r="M29" s="11">
        <f>'Fall 14 (old)'!M29-'Fall 13'!M29</f>
        <v>22.82</v>
      </c>
      <c r="N29" s="11">
        <f>'Fall 14 (old)'!N29-'Fall 13'!N29</f>
        <v>0.15000000000000013</v>
      </c>
      <c r="O29" s="11">
        <f>IF(ISERROR('Fall 14 (old)'!O29-'Fall 13'!O29)," ", 'Fall 14 (old)'!O29-'Fall 13'!O29)</f>
        <v>11.03068362480127</v>
      </c>
      <c r="P29" s="11">
        <f>'Fall 14 (old)'!P29-'Fall 13'!P29</f>
        <v>0</v>
      </c>
      <c r="Q29" s="11">
        <f>'Fall 14 (old)'!Q29-'Fall 13'!Q29</f>
        <v>134.39000000000001</v>
      </c>
      <c r="R29" s="11">
        <f>'Fall 14 (old)'!R29-'Fall 13'!R29</f>
        <v>5.3100000000000005</v>
      </c>
      <c r="S29" s="11">
        <f>IF(ISERROR('Fall 14 (old)'!S29-'Fall 13'!S29)," ", 'Fall 14 (old)'!S29-'Fall 13'!S29)</f>
        <v>0.97291778943562335</v>
      </c>
    </row>
    <row r="30" spans="1:19" ht="12.75" customHeight="1" x14ac:dyDescent="0.25">
      <c r="A30" s="4"/>
      <c r="B30" s="4" t="str">
        <f>Sheet1!B23</f>
        <v>ECST</v>
      </c>
      <c r="C30" s="7">
        <f>Sheet1!C23</f>
        <v>36</v>
      </c>
      <c r="D30" s="11">
        <f>'Fall 14 (old)'!D30-'Fall 13'!D30</f>
        <v>16.069999999999993</v>
      </c>
      <c r="E30" s="11">
        <f>'Fall 14 (old)'!E30-'Fall 13'!E30</f>
        <v>0.51000000000000023</v>
      </c>
      <c r="F30" s="11">
        <f>IF(ISERROR('Fall 14 (old)'!F30-'Fall 13'!F30)," ", 'Fall 14 (old)'!F30-'Fall 13'!F30)</f>
        <v>0.80774625094400321</v>
      </c>
      <c r="G30" s="11">
        <f>'Fall 14 (old)'!G30-'Fall 13'!G30</f>
        <v>18.239999999999998</v>
      </c>
      <c r="H30" s="11">
        <f>'Fall 14 (old)'!H30-'Fall 13'!H30</f>
        <v>0.65</v>
      </c>
      <c r="I30" s="11">
        <f>IF(ISERROR('Fall 14 (old)'!I30-'Fall 13'!I30)," ", 'Fall 14 (old)'!I30-'Fall 13'!I30)</f>
        <v>-2.5043010752688168</v>
      </c>
      <c r="J30" s="11">
        <f>'Fall 14 (old)'!J30-'Fall 13'!J30</f>
        <v>34.31</v>
      </c>
      <c r="K30" s="11">
        <f>'Fall 14 (old)'!K30-'Fall 13'!K30</f>
        <v>1.1600000000000001</v>
      </c>
      <c r="L30" s="11">
        <f>IF(ISERROR('Fall 14 (old)'!L30-'Fall 13'!L30)," ", 'Fall 14 (old)'!L30-'Fall 13'!L30)</f>
        <v>0.22241482678622404</v>
      </c>
      <c r="M30" s="11">
        <f>'Fall 14 (old)'!M30-'Fall 13'!M30</f>
        <v>0</v>
      </c>
      <c r="N30" s="11">
        <f>'Fall 14 (old)'!N30-'Fall 13'!N30</f>
        <v>0</v>
      </c>
      <c r="O30" s="11" t="str">
        <f>IF(ISERROR('Fall 14 (old)'!O30-'Fall 13'!O30)," ", 'Fall 14 (old)'!O30-'Fall 13'!O30)</f>
        <v xml:space="preserve"> </v>
      </c>
      <c r="P30" s="11">
        <f>'Fall 14 (old)'!P30-'Fall 13'!P30</f>
        <v>0</v>
      </c>
      <c r="Q30" s="11">
        <f>'Fall 14 (old)'!Q30-'Fall 13'!Q30</f>
        <v>34.31</v>
      </c>
      <c r="R30" s="11">
        <f>'Fall 14 (old)'!R30-'Fall 13'!R30</f>
        <v>1.1600000000000001</v>
      </c>
      <c r="S30" s="11">
        <f>IF(ISERROR('Fall 14 (old)'!S30-'Fall 13'!S30)," ", 'Fall 14 (old)'!S30-'Fall 13'!S30)</f>
        <v>0.22241482678622404</v>
      </c>
    </row>
    <row r="31" spans="1:19" ht="12.75" customHeight="1" x14ac:dyDescent="0.25">
      <c r="A31" s="4"/>
      <c r="B31" s="4" t="str">
        <f>Sheet1!B24</f>
        <v>EE</v>
      </c>
      <c r="C31" s="7">
        <f>Sheet1!C24</f>
        <v>48</v>
      </c>
      <c r="D31" s="11">
        <f>'Fall 14 (old)'!D31-'Fall 13'!D31</f>
        <v>0.25999999999999801</v>
      </c>
      <c r="E31" s="11">
        <f>'Fall 14 (old)'!E31-'Fall 13'!E31</f>
        <v>-1.0000000000000009E-2</v>
      </c>
      <c r="F31" s="11">
        <f>IF(ISERROR('Fall 14 (old)'!F31-'Fall 13'!F31)," ", 'Fall 14 (old)'!F31-'Fall 13'!F31)</f>
        <v>0.25097823091761029</v>
      </c>
      <c r="G31" s="11">
        <f>'Fall 14 (old)'!G31-'Fall 13'!G31</f>
        <v>65.66</v>
      </c>
      <c r="H31" s="11">
        <f>'Fall 14 (old)'!H31-'Fall 13'!H31</f>
        <v>0.75999999999999979</v>
      </c>
      <c r="I31" s="11">
        <f>IF(ISERROR('Fall 14 (old)'!I31-'Fall 13'!I31)," ", 'Fall 14 (old)'!I31-'Fall 13'!I31)</f>
        <v>7.1465295506574158</v>
      </c>
      <c r="J31" s="11">
        <f>'Fall 14 (old)'!J31-'Fall 13'!J31</f>
        <v>65.919999999999987</v>
      </c>
      <c r="K31" s="11">
        <f>'Fall 14 (old)'!K31-'Fall 13'!K31</f>
        <v>0.75</v>
      </c>
      <c r="L31" s="11">
        <f>IF(ISERROR('Fall 14 (old)'!L31-'Fall 13'!L31)," ", 'Fall 14 (old)'!L31-'Fall 13'!L31)</f>
        <v>5.6556071428571428</v>
      </c>
      <c r="M31" s="11">
        <f>'Fall 14 (old)'!M31-'Fall 13'!M31</f>
        <v>46.660000000000004</v>
      </c>
      <c r="N31" s="11">
        <f>'Fall 14 (old)'!N31-'Fall 13'!N31</f>
        <v>1.21</v>
      </c>
      <c r="O31" s="11">
        <f>IF(ISERROR('Fall 14 (old)'!O31-'Fall 13'!O31)," ", 'Fall 14 (old)'!O31-'Fall 13'!O31)</f>
        <v>6.0064285714285717</v>
      </c>
      <c r="P31" s="11">
        <f>'Fall 14 (old)'!P31-'Fall 13'!P31</f>
        <v>0</v>
      </c>
      <c r="Q31" s="11">
        <f>'Fall 14 (old)'!Q31-'Fall 13'!Q31</f>
        <v>112.57999999999996</v>
      </c>
      <c r="R31" s="11">
        <f>'Fall 14 (old)'!R31-'Fall 13'!R31</f>
        <v>1.9600000000000009</v>
      </c>
      <c r="S31" s="11">
        <f>IF(ISERROR('Fall 14 (old)'!S31-'Fall 13'!S31)," ", 'Fall 14 (old)'!S31-'Fall 13'!S31)</f>
        <v>5.8877347872736365</v>
      </c>
    </row>
    <row r="32" spans="1:19" ht="12.75" customHeight="1" x14ac:dyDescent="0.25">
      <c r="A32" s="4"/>
      <c r="B32" s="4" t="str">
        <f>Sheet1!B25</f>
        <v>ME</v>
      </c>
      <c r="C32" s="7">
        <f>Sheet1!C25</f>
        <v>50</v>
      </c>
      <c r="D32" s="11">
        <f>'Fall 14 (old)'!D32-'Fall 13'!D32</f>
        <v>11.899999999999999</v>
      </c>
      <c r="E32" s="11">
        <f>'Fall 14 (old)'!E32-'Fall 13'!E32</f>
        <v>1.1499999999999999</v>
      </c>
      <c r="F32" s="11">
        <f>IF(ISERROR('Fall 14 (old)'!F32-'Fall 13'!F32)," ", 'Fall 14 (old)'!F32-'Fall 13'!F32)</f>
        <v>-4.4382663847780108</v>
      </c>
      <c r="G32" s="11">
        <f>'Fall 14 (old)'!G32-'Fall 13'!G32</f>
        <v>46.700000000000017</v>
      </c>
      <c r="H32" s="11">
        <f>'Fall 14 (old)'!H32-'Fall 13'!H32</f>
        <v>2.71</v>
      </c>
      <c r="I32" s="11">
        <f>IF(ISERROR('Fall 14 (old)'!I32-'Fall 13'!I32)," ", 'Fall 14 (old)'!I32-'Fall 13'!I32)</f>
        <v>-1.1296032476019882</v>
      </c>
      <c r="J32" s="11">
        <f>'Fall 14 (old)'!J32-'Fall 13'!J32</f>
        <v>58.600000000000023</v>
      </c>
      <c r="K32" s="11">
        <f>'Fall 14 (old)'!K32-'Fall 13'!K32</f>
        <v>3.8599999999999994</v>
      </c>
      <c r="L32" s="11">
        <f>IF(ISERROR('Fall 14 (old)'!L32-'Fall 13'!L32)," ", 'Fall 14 (old)'!L32-'Fall 13'!L32)</f>
        <v>-1.9821895833807339</v>
      </c>
      <c r="M32" s="11">
        <f>'Fall 14 (old)'!M32-'Fall 13'!M32</f>
        <v>20.329999999999998</v>
      </c>
      <c r="N32" s="11">
        <f>'Fall 14 (old)'!N32-'Fall 13'!N32</f>
        <v>-0.25999999999999979</v>
      </c>
      <c r="O32" s="11">
        <f>IF(ISERROR('Fall 14 (old)'!O32-'Fall 13'!O32)," ", 'Fall 14 (old)'!O32-'Fall 13'!O32)</f>
        <v>20.986283643892335</v>
      </c>
      <c r="P32" s="11">
        <f>'Fall 14 (old)'!P32-'Fall 13'!P32</f>
        <v>0</v>
      </c>
      <c r="Q32" s="11">
        <f>'Fall 14 (old)'!Q32-'Fall 13'!Q32</f>
        <v>78.930000000000035</v>
      </c>
      <c r="R32" s="11">
        <f>'Fall 14 (old)'!R32-'Fall 13'!R32</f>
        <v>3.6000000000000014</v>
      </c>
      <c r="S32" s="11">
        <f>IF(ISERROR('Fall 14 (old)'!S32-'Fall 13'!S32)," ", 'Fall 14 (old)'!S32-'Fall 13'!S32)</f>
        <v>0.44976430976430848</v>
      </c>
    </row>
    <row r="33" spans="1:19" ht="12.75" customHeight="1" x14ac:dyDescent="0.25">
      <c r="A33" s="4"/>
      <c r="B33" s="4" t="str">
        <f>Sheet1!B26</f>
        <v>TECH</v>
      </c>
      <c r="C33" s="7">
        <f>Sheet1!C26</f>
        <v>53</v>
      </c>
      <c r="D33" s="11">
        <f>'Fall 14 (old)'!D33-'Fall 13'!D33</f>
        <v>5.1600000000000108</v>
      </c>
      <c r="E33" s="11">
        <f>'Fall 14 (old)'!E33-'Fall 13'!E33</f>
        <v>-0.31999999999999984</v>
      </c>
      <c r="F33" s="11">
        <f>IF(ISERROR('Fall 14 (old)'!F33-'Fall 13'!F33)," ", 'Fall 14 (old)'!F33-'Fall 13'!F33)</f>
        <v>3.564675822420952</v>
      </c>
      <c r="G33" s="11">
        <f>'Fall 14 (old)'!G33-'Fall 13'!G33</f>
        <v>-3.789999999999992</v>
      </c>
      <c r="H33" s="11">
        <f>'Fall 14 (old)'!H33-'Fall 13'!H33</f>
        <v>-0.25999999999999979</v>
      </c>
      <c r="I33" s="11">
        <f>IF(ISERROR('Fall 14 (old)'!I33-'Fall 13'!I33)," ", 'Fall 14 (old)'!I33-'Fall 13'!I33)</f>
        <v>0.33813115055642484</v>
      </c>
      <c r="J33" s="11">
        <f>'Fall 14 (old)'!J33-'Fall 13'!J33</f>
        <v>1.370000000000033</v>
      </c>
      <c r="K33" s="11">
        <f>'Fall 14 (old)'!K33-'Fall 13'!K33</f>
        <v>-0.58000000000000007</v>
      </c>
      <c r="L33" s="11">
        <f>IF(ISERROR('Fall 14 (old)'!L33-'Fall 13'!L33)," ", 'Fall 14 (old)'!L33-'Fall 13'!L33)</f>
        <v>1.6846982758620719</v>
      </c>
      <c r="M33" s="11">
        <f>'Fall 14 (old)'!M33-'Fall 13'!M33</f>
        <v>-1.67</v>
      </c>
      <c r="N33" s="11">
        <f>'Fall 14 (old)'!N33-'Fall 13'!N33</f>
        <v>-0.13</v>
      </c>
      <c r="O33" s="11">
        <f>IF(ISERROR('Fall 14 (old)'!O33-'Fall 13'!O33)," ", 'Fall 14 (old)'!O33-'Fall 13'!O33)</f>
        <v>-5.9494949494949489</v>
      </c>
      <c r="P33" s="11">
        <f>'Fall 14 (old)'!P33-'Fall 13'!P33</f>
        <v>0</v>
      </c>
      <c r="Q33" s="11">
        <f>'Fall 14 (old)'!Q33-'Fall 13'!Q33</f>
        <v>-0.29999999999995453</v>
      </c>
      <c r="R33" s="11">
        <f>'Fall 14 (old)'!R33-'Fall 13'!R33</f>
        <v>-0.71000000000000085</v>
      </c>
      <c r="S33" s="11">
        <f>IF(ISERROR('Fall 14 (old)'!S33-'Fall 13'!S33)," ", 'Fall 14 (old)'!S33-'Fall 13'!S33)</f>
        <v>1.7897383390216213</v>
      </c>
    </row>
    <row r="34" spans="1:19" ht="12.75" customHeight="1" x14ac:dyDescent="0.25">
      <c r="A34" s="4"/>
      <c r="B34" s="4" t="s">
        <v>51</v>
      </c>
      <c r="C34" s="4">
        <f>SUM(C28:C32)</f>
        <v>233</v>
      </c>
      <c r="D34" s="12">
        <f>'Fall 14 (old)'!D34-'Fall 13'!D34</f>
        <v>102.06</v>
      </c>
      <c r="E34" s="12">
        <f>'Fall 14 (old)'!E34-'Fall 13'!E34</f>
        <v>5.3099999999999987</v>
      </c>
      <c r="F34" s="12">
        <f>IF(ISERROR('Fall 14 (old)'!F34-'Fall 13'!F34)," ", 'Fall 14 (old)'!F34-'Fall 13'!F34)</f>
        <v>-1.0791213492869929</v>
      </c>
      <c r="G34" s="12">
        <f>'Fall 14 (old)'!G34-'Fall 13'!G34</f>
        <v>197.23000000000002</v>
      </c>
      <c r="H34" s="12">
        <f>'Fall 14 (old)'!H34-'Fall 13'!H34</f>
        <v>9.6899999999999977</v>
      </c>
      <c r="I34" s="12">
        <f>IF(ISERROR('Fall 14 (old)'!I34-'Fall 13'!I34)," ", 'Fall 14 (old)'!I34-'Fall 13'!I34)</f>
        <v>-0.58710217914607554</v>
      </c>
      <c r="J34" s="12">
        <f>'Fall 14 (old)'!J34-'Fall 13'!J34</f>
        <v>299.28999999999996</v>
      </c>
      <c r="K34" s="12">
        <f>'Fall 14 (old)'!K34-'Fall 13'!K34</f>
        <v>15</v>
      </c>
      <c r="L34" s="12">
        <f>IF(ISERROR('Fall 14 (old)'!L34-'Fall 13'!L34)," ", 'Fall 14 (old)'!L34-'Fall 13'!L34)</f>
        <v>-0.79683371813771586</v>
      </c>
      <c r="M34" s="12">
        <f>'Fall 14 (old)'!M34-'Fall 13'!M34</f>
        <v>87.04</v>
      </c>
      <c r="N34" s="12">
        <f>'Fall 14 (old)'!N34-'Fall 13'!N34</f>
        <v>0.92999999999999972</v>
      </c>
      <c r="O34" s="12">
        <f>IF(ISERROR('Fall 14 (old)'!O34-'Fall 13'!O34)," ", 'Fall 14 (old)'!O34-'Fall 13'!O34)</f>
        <v>9.709695053678459</v>
      </c>
      <c r="P34" s="4"/>
      <c r="Q34" s="12">
        <f>'Fall 14 (old)'!Q34-'Fall 13'!Q34</f>
        <v>386.33000000000015</v>
      </c>
      <c r="R34" s="12">
        <f>'Fall 14 (old)'!R34-'Fall 13'!R34</f>
        <v>15.930000000000007</v>
      </c>
      <c r="S34" s="12">
        <f>IF(ISERROR('Fall 14 (old)'!S34-'Fall 13'!S34)," ", 'Fall 14 (old)'!S34-'Fall 13'!S34)</f>
        <v>0.42794804639938633</v>
      </c>
    </row>
    <row r="35" spans="1:19" ht="5.0999999999999996" customHeight="1" x14ac:dyDescent="0.25">
      <c r="A35" s="7"/>
      <c r="B35" s="7"/>
      <c r="C35" s="7"/>
      <c r="D35" s="7"/>
      <c r="E35" s="7"/>
      <c r="F35" s="7" t="str">
        <f t="shared" si="0"/>
        <v/>
      </c>
      <c r="G35" s="7"/>
      <c r="H35" s="7"/>
      <c r="I35" s="7" t="str">
        <f t="shared" si="1"/>
        <v/>
      </c>
      <c r="J35" s="7"/>
      <c r="K35" s="7"/>
      <c r="L35" s="7"/>
      <c r="M35" s="7"/>
      <c r="N35" s="7"/>
      <c r="O35" s="7" t="str">
        <f t="shared" si="2"/>
        <v/>
      </c>
      <c r="P35" s="7"/>
      <c r="Q35" s="7"/>
      <c r="R35" s="7"/>
      <c r="S35" s="7"/>
    </row>
    <row r="36" spans="1:19" ht="12.75" customHeight="1" x14ac:dyDescent="0.25">
      <c r="A36" s="4" t="str">
        <f>Sheet1!A27</f>
        <v>HHS</v>
      </c>
      <c r="B36" s="4" t="str">
        <f>Sheet1!B27</f>
        <v>CFS</v>
      </c>
      <c r="C36" s="7">
        <f>Sheet1!C27</f>
        <v>48</v>
      </c>
      <c r="D36" s="11">
        <f>'Fall 14 (old)'!D36-'Fall 13'!D36</f>
        <v>9.7400000000000091</v>
      </c>
      <c r="E36" s="11">
        <f>'Fall 14 (old)'!E36-'Fall 13'!E36</f>
        <v>-3.0000000000000249E-2</v>
      </c>
      <c r="F36" s="11">
        <f>IF(ISERROR('Fall 14 (old)'!F36-'Fall 13'!F36)," ", 'Fall 14 (old)'!F36-'Fall 13'!F36)</f>
        <v>2.4802130898021346</v>
      </c>
      <c r="G36" s="11">
        <f>'Fall 14 (old)'!G36-'Fall 13'!G36</f>
        <v>30.140000000000015</v>
      </c>
      <c r="H36" s="11">
        <f>'Fall 14 (old)'!H36-'Fall 13'!H36</f>
        <v>0.3100000000000005</v>
      </c>
      <c r="I36" s="11">
        <f>IF(ISERROR('Fall 14 (old)'!I36-'Fall 13'!I36)," ", 'Fall 14 (old)'!I36-'Fall 13'!I36)</f>
        <v>2.8151225917228473</v>
      </c>
      <c r="J36" s="11">
        <f>'Fall 14 (old)'!J36-'Fall 13'!J36</f>
        <v>39.879999999999995</v>
      </c>
      <c r="K36" s="11">
        <f>'Fall 14 (old)'!K36-'Fall 13'!K36</f>
        <v>0.27999999999999936</v>
      </c>
      <c r="L36" s="11">
        <f>IF(ISERROR('Fall 14 (old)'!L36-'Fall 13'!L36)," ", 'Fall 14 (old)'!L36-'Fall 13'!L36)</f>
        <v>2.6960846866480281</v>
      </c>
      <c r="M36" s="11">
        <f>'Fall 14 (old)'!M36-'Fall 13'!M36</f>
        <v>3.3200000000000003</v>
      </c>
      <c r="N36" s="11">
        <f>'Fall 14 (old)'!N36-'Fall 13'!N36</f>
        <v>-9.9999999999999978E-2</v>
      </c>
      <c r="O36" s="11">
        <f>IF(ISERROR('Fall 14 (old)'!O36-'Fall 13'!O36)," ", 'Fall 14 (old)'!O36-'Fall 13'!O36)</f>
        <v>5.8281894467358821</v>
      </c>
      <c r="P36" s="7"/>
      <c r="Q36" s="11">
        <f>'Fall 14 (old)'!Q36-'Fall 13'!Q36</f>
        <v>43.199999999999989</v>
      </c>
      <c r="R36" s="11">
        <f>'Fall 14 (old)'!R36-'Fall 13'!R36</f>
        <v>0.17999999999999972</v>
      </c>
      <c r="S36" s="11">
        <f>IF(ISERROR('Fall 14 (old)'!S36-'Fall 13'!S36)," ", 'Fall 14 (old)'!S36-'Fall 13'!S36)</f>
        <v>3.1572930081966177</v>
      </c>
    </row>
    <row r="37" spans="1:19" ht="12.75" customHeight="1" x14ac:dyDescent="0.25">
      <c r="A37" s="4"/>
      <c r="B37" s="4" t="str">
        <f>Sheet1!B28</f>
        <v>COMD</v>
      </c>
      <c r="C37" s="7">
        <f>Sheet1!C28</f>
        <v>46</v>
      </c>
      <c r="D37" s="11">
        <f>'Fall 14 (old)'!D37-'Fall 13'!D37</f>
        <v>32.200000000000003</v>
      </c>
      <c r="E37" s="11">
        <f>'Fall 14 (old)'!E37-'Fall 13'!E37</f>
        <v>-0.10999999999999988</v>
      </c>
      <c r="F37" s="11">
        <f>IF(ISERROR('Fall 14 (old)'!F37-'Fall 13'!F37)," ", 'Fall 14 (old)'!F37-'Fall 13'!F37)</f>
        <v>12.168723721687236</v>
      </c>
      <c r="G37" s="11">
        <f>'Fall 14 (old)'!G37-'Fall 13'!G37</f>
        <v>41.639999999999986</v>
      </c>
      <c r="H37" s="11">
        <f>'Fall 14 (old)'!H37-'Fall 13'!H37</f>
        <v>0.58000000000000007</v>
      </c>
      <c r="I37" s="11">
        <f>IF(ISERROR('Fall 14 (old)'!I37-'Fall 13'!I37)," ", 'Fall 14 (old)'!I37-'Fall 13'!I37)</f>
        <v>4.2227053140096551</v>
      </c>
      <c r="J37" s="11">
        <f>'Fall 14 (old)'!J37-'Fall 13'!J37</f>
        <v>73.840000000000032</v>
      </c>
      <c r="K37" s="11">
        <f>'Fall 14 (old)'!K37-'Fall 13'!K37</f>
        <v>0.47000000000000064</v>
      </c>
      <c r="L37" s="11">
        <f>IF(ISERROR('Fall 14 (old)'!L37-'Fall 13'!L37)," ", 'Fall 14 (old)'!L37-'Fall 13'!L37)</f>
        <v>6.7657323363589086</v>
      </c>
      <c r="M37" s="11">
        <f>'Fall 14 (old)'!M37-'Fall 13'!M37</f>
        <v>-0.41000000000000369</v>
      </c>
      <c r="N37" s="11">
        <f>'Fall 14 (old)'!N37-'Fall 13'!N37</f>
        <v>-2.8200000000000003</v>
      </c>
      <c r="O37" s="11">
        <f>IF(ISERROR('Fall 14 (old)'!O37-'Fall 13'!O37)," ", 'Fall 14 (old)'!O37-'Fall 13'!O37)</f>
        <v>3.9116347031963468</v>
      </c>
      <c r="P37" s="7"/>
      <c r="Q37" s="11">
        <f>'Fall 14 (old)'!Q37-'Fall 13'!Q37</f>
        <v>73.430000000000064</v>
      </c>
      <c r="R37" s="11">
        <f>'Fall 14 (old)'!R37-'Fall 13'!R37</f>
        <v>-2.3499999999999996</v>
      </c>
      <c r="S37" s="11">
        <f>IF(ISERROR('Fall 14 (old)'!S37-'Fall 13'!S37)," ", 'Fall 14 (old)'!S37-'Fall 13'!S37)</f>
        <v>9.2663952569170007</v>
      </c>
    </row>
    <row r="38" spans="1:19" ht="12.75" customHeight="1" x14ac:dyDescent="0.25">
      <c r="A38" s="4"/>
      <c r="B38" s="4" t="str">
        <f>Sheet1!B29</f>
        <v>CRIM</v>
      </c>
      <c r="C38" s="7">
        <f>Sheet1!C29</f>
        <v>45</v>
      </c>
      <c r="D38" s="11">
        <f>'Fall 14 (old)'!D38-'Fall 13'!D38</f>
        <v>-19.200000000000003</v>
      </c>
      <c r="E38" s="11">
        <f>'Fall 14 (old)'!E38-'Fall 13'!E38</f>
        <v>-0.66999999999999993</v>
      </c>
      <c r="F38" s="11">
        <f>IF(ISERROR('Fall 14 (old)'!F38-'Fall 13'!F38)," ", 'Fall 14 (old)'!F38-'Fall 13'!F38)</f>
        <v>5.6059413027916918</v>
      </c>
      <c r="G38" s="11">
        <f>'Fall 14 (old)'!G38-'Fall 13'!G38</f>
        <v>-34.400000000000006</v>
      </c>
      <c r="H38" s="11">
        <f>'Fall 14 (old)'!H38-'Fall 13'!H38</f>
        <v>1.5599999999999996</v>
      </c>
      <c r="I38" s="11">
        <f>IF(ISERROR('Fall 14 (old)'!I38-'Fall 13'!I38)," ", 'Fall 14 (old)'!I38-'Fall 13'!I38)</f>
        <v>-10.198137739517801</v>
      </c>
      <c r="J38" s="11">
        <f>'Fall 14 (old)'!J38-'Fall 13'!J38</f>
        <v>-53.600000000000023</v>
      </c>
      <c r="K38" s="11">
        <f>'Fall 14 (old)'!K38-'Fall 13'!K38</f>
        <v>0.89000000000000057</v>
      </c>
      <c r="L38" s="11">
        <f>IF(ISERROR('Fall 14 (old)'!L38-'Fall 13'!L38)," ", 'Fall 14 (old)'!L38-'Fall 13'!L38)</f>
        <v>-8.3919579934964581</v>
      </c>
      <c r="M38" s="11">
        <f>'Fall 14 (old)'!M38-'Fall 13'!M38</f>
        <v>-2.09</v>
      </c>
      <c r="N38" s="11">
        <f>'Fall 14 (old)'!N38-'Fall 13'!N38</f>
        <v>0.37999999999999989</v>
      </c>
      <c r="O38" s="11">
        <f>IF(ISERROR('Fall 14 (old)'!O38-'Fall 13'!O38)," ", 'Fall 14 (old)'!O38-'Fall 13'!O38)</f>
        <v>-4.2591666666666645</v>
      </c>
      <c r="P38" s="7"/>
      <c r="Q38" s="11">
        <f>'Fall 14 (old)'!Q38-'Fall 13'!Q38</f>
        <v>-55.690000000000055</v>
      </c>
      <c r="R38" s="11">
        <f>'Fall 14 (old)'!R38-'Fall 13'!R38</f>
        <v>1.2699999999999996</v>
      </c>
      <c r="S38" s="11">
        <f>IF(ISERROR('Fall 14 (old)'!S38-'Fall 13'!S38)," ", 'Fall 14 (old)'!S38-'Fall 13'!S38)</f>
        <v>-8.3616275139428815</v>
      </c>
    </row>
    <row r="39" spans="1:19" ht="12.75" customHeight="1" x14ac:dyDescent="0.25">
      <c r="A39" s="4"/>
      <c r="B39" s="4" t="str">
        <f>Sheet1!B30</f>
        <v>HHS</v>
      </c>
      <c r="C39" s="7">
        <f>Sheet1!C30</f>
        <v>41</v>
      </c>
      <c r="D39" s="11">
        <f>'Fall 14 (old)'!D39-'Fall 13'!D39</f>
        <v>47.47</v>
      </c>
      <c r="E39" s="11">
        <f>'Fall 14 (old)'!E39-'Fall 13'!E39</f>
        <v>3.0700000000000003</v>
      </c>
      <c r="F39" s="11">
        <f>IF(ISERROR('Fall 14 (old)'!F39-'Fall 13'!F39)," ", 'Fall 14 (old)'!F39-'Fall 13'!F39)</f>
        <v>-4.6612319914626212</v>
      </c>
      <c r="G39" s="11">
        <f>'Fall 14 (old)'!G39-'Fall 13'!G39</f>
        <v>-37.519999999999996</v>
      </c>
      <c r="H39" s="11">
        <f>'Fall 14 (old)'!H39-'Fall 13'!H39</f>
        <v>-1.0399999999999996</v>
      </c>
      <c r="I39" s="11">
        <f>IF(ISERROR('Fall 14 (old)'!I39-'Fall 13'!I39)," ", 'Fall 14 (old)'!I39-'Fall 13'!I39)</f>
        <v>-5.2971193654338347</v>
      </c>
      <c r="J39" s="11">
        <f>'Fall 14 (old)'!J39-'Fall 13'!J39</f>
        <v>9.9499999999999886</v>
      </c>
      <c r="K39" s="11">
        <f>'Fall 14 (old)'!K39-'Fall 13'!K39</f>
        <v>2.0300000000000011</v>
      </c>
      <c r="L39" s="11">
        <f>IF(ISERROR('Fall 14 (old)'!L39-'Fall 13'!L39)," ", 'Fall 14 (old)'!L39-'Fall 13'!L39)</f>
        <v>-3.4281332891246734</v>
      </c>
      <c r="M39" s="11">
        <f>'Fall 14 (old)'!M39-'Fall 13'!M39</f>
        <v>0</v>
      </c>
      <c r="N39" s="11">
        <f>'Fall 14 (old)'!N39-'Fall 13'!N39</f>
        <v>0</v>
      </c>
      <c r="O39" s="11" t="str">
        <f>IF(ISERROR('Fall 14 (old)'!O39-'Fall 13'!O39)," ", 'Fall 14 (old)'!O39-'Fall 13'!O39)</f>
        <v xml:space="preserve"> </v>
      </c>
      <c r="P39" s="7"/>
      <c r="Q39" s="11">
        <f>'Fall 14 (old)'!Q39-'Fall 13'!Q39</f>
        <v>9.9499999999999886</v>
      </c>
      <c r="R39" s="11">
        <f>'Fall 14 (old)'!R39-'Fall 13'!R39</f>
        <v>2.0300000000000011</v>
      </c>
      <c r="S39" s="11">
        <f>IF(ISERROR('Fall 14 (old)'!S39-'Fall 13'!S39)," ", 'Fall 14 (old)'!S39-'Fall 13'!S39)</f>
        <v>-3.4281332891246734</v>
      </c>
    </row>
    <row r="40" spans="1:19" ht="12.75" customHeight="1" x14ac:dyDescent="0.25">
      <c r="A40" s="4"/>
      <c r="B40" s="4" t="str">
        <f>Sheet1!B31</f>
        <v>K-KI</v>
      </c>
      <c r="C40" s="7">
        <f>Sheet1!C31</f>
        <v>141</v>
      </c>
      <c r="D40" s="11">
        <f>'Fall 14 (old)'!D40-'Fall 13'!D40</f>
        <v>7.3299999999999841</v>
      </c>
      <c r="E40" s="11">
        <f>'Fall 14 (old)'!E40-'Fall 13'!E40</f>
        <v>-11.75</v>
      </c>
      <c r="F40" s="11">
        <f>IF(ISERROR('Fall 14 (old)'!F40-'Fall 13'!F40)," ", 'Fall 14 (old)'!F40-'Fall 13'!F40)</f>
        <v>12.967484848484846</v>
      </c>
      <c r="G40" s="11">
        <f>'Fall 14 (old)'!G40-'Fall 13'!G40</f>
        <v>14.02000000000001</v>
      </c>
      <c r="H40" s="11">
        <f>'Fall 14 (old)'!H40-'Fall 13'!H40</f>
        <v>-5.129999999999999</v>
      </c>
      <c r="I40" s="11">
        <f>IF(ISERROR('Fall 14 (old)'!I40-'Fall 13'!I40)," ", 'Fall 14 (old)'!I40-'Fall 13'!I40)</f>
        <v>6.6637153357834951</v>
      </c>
      <c r="J40" s="11">
        <f>'Fall 14 (old)'!J40-'Fall 13'!J40</f>
        <v>21.349999999999966</v>
      </c>
      <c r="K40" s="11">
        <f>'Fall 14 (old)'!K40-'Fall 13'!K40</f>
        <v>-16.880000000000003</v>
      </c>
      <c r="L40" s="11">
        <f>IF(ISERROR('Fall 14 (old)'!L40-'Fall 13'!L40)," ", 'Fall 14 (old)'!L40-'Fall 13'!L40)</f>
        <v>9.7852495960801669</v>
      </c>
      <c r="M40" s="11">
        <f>'Fall 14 (old)'!M40-'Fall 13'!M40</f>
        <v>-2.3000000000000007</v>
      </c>
      <c r="N40" s="11">
        <f>'Fall 14 (old)'!N40-'Fall 13'!N40</f>
        <v>-0.91999999999999993</v>
      </c>
      <c r="O40" s="11">
        <f>IF(ISERROR('Fall 14 (old)'!O40-'Fall 13'!O40)," ", 'Fall 14 (old)'!O40-'Fall 13'!O40)</f>
        <v>2.4282581453634071</v>
      </c>
      <c r="P40" s="7"/>
      <c r="Q40" s="11">
        <f>'Fall 14 (old)'!Q40-'Fall 13'!Q40</f>
        <v>19.049999999999955</v>
      </c>
      <c r="R40" s="11">
        <f>'Fall 14 (old)'!R40-'Fall 13'!R40</f>
        <v>-17.8</v>
      </c>
      <c r="S40" s="11">
        <f>IF(ISERROR('Fall 14 (old)'!S40-'Fall 13'!S40)," ", 'Fall 14 (old)'!S40-'Fall 13'!S40)</f>
        <v>9.5549935387107858</v>
      </c>
    </row>
    <row r="41" spans="1:19" ht="12.75" customHeight="1" x14ac:dyDescent="0.25">
      <c r="A41" s="4"/>
      <c r="B41" s="4" t="str">
        <f>Sheet1!B32</f>
        <v>NTS</v>
      </c>
      <c r="C41" s="7">
        <f>Sheet1!C32</f>
        <v>52</v>
      </c>
      <c r="D41" s="11">
        <f>'Fall 14 (old)'!D41-'Fall 13'!D41</f>
        <v>-0.85999999999999943</v>
      </c>
      <c r="E41" s="11">
        <f>'Fall 14 (old)'!E41-'Fall 13'!E41</f>
        <v>-0.40000000000000013</v>
      </c>
      <c r="F41" s="11">
        <f>IF(ISERROR('Fall 14 (old)'!F41-'Fall 13'!F41)," ", 'Fall 14 (old)'!F41-'Fall 13'!F41)</f>
        <v>2.1010101010101021</v>
      </c>
      <c r="G41" s="11">
        <f>'Fall 14 (old)'!G41-'Fall 13'!G41</f>
        <v>50.649999999999977</v>
      </c>
      <c r="H41" s="11">
        <f>'Fall 14 (old)'!H41-'Fall 13'!H41</f>
        <v>0.45999999999999996</v>
      </c>
      <c r="I41" s="11">
        <f>IF(ISERROR('Fall 14 (old)'!I41-'Fall 13'!I41)," ", 'Fall 14 (old)'!I41-'Fall 13'!I41)</f>
        <v>5.4397183583388937</v>
      </c>
      <c r="J41" s="11">
        <f>'Fall 14 (old)'!J41-'Fall 13'!J41</f>
        <v>49.789999999999964</v>
      </c>
      <c r="K41" s="11">
        <f>'Fall 14 (old)'!K41-'Fall 13'!K41</f>
        <v>6.0000000000000497E-2</v>
      </c>
      <c r="L41" s="11">
        <f>IF(ISERROR('Fall 14 (old)'!L41-'Fall 13'!L41)," ", 'Fall 14 (old)'!L41-'Fall 13'!L41)</f>
        <v>5.7874546004842529</v>
      </c>
      <c r="M41" s="11">
        <f>'Fall 14 (old)'!M41-'Fall 13'!M41</f>
        <v>2.75</v>
      </c>
      <c r="N41" s="11">
        <f>'Fall 14 (old)'!N41-'Fall 13'!N41</f>
        <v>-0.19999999999999996</v>
      </c>
      <c r="O41" s="11">
        <f>IF(ISERROR('Fall 14 (old)'!O41-'Fall 13'!O41)," ", 'Fall 14 (old)'!O41-'Fall 13'!O41)</f>
        <v>5.8452663448162987</v>
      </c>
      <c r="P41" s="7"/>
      <c r="Q41" s="11">
        <f>'Fall 14 (old)'!Q41-'Fall 13'!Q41</f>
        <v>52.539999999999964</v>
      </c>
      <c r="R41" s="11">
        <f>'Fall 14 (old)'!R41-'Fall 13'!R41</f>
        <v>-0.13999999999999879</v>
      </c>
      <c r="S41" s="11">
        <f>IF(ISERROR('Fall 14 (old)'!S41-'Fall 13'!S41)," ", 'Fall 14 (old)'!S41-'Fall 13'!S41)</f>
        <v>6.0189168480370618</v>
      </c>
    </row>
    <row r="42" spans="1:19" ht="12.75" customHeight="1" x14ac:dyDescent="0.25">
      <c r="A42" s="4"/>
      <c r="B42" s="4" t="str">
        <f>Sheet1!B33</f>
        <v>NURS</v>
      </c>
      <c r="C42" s="7">
        <f>Sheet1!C33</f>
        <v>101</v>
      </c>
      <c r="D42" s="11">
        <f>'Fall 14 (old)'!D42-'Fall 13'!D42</f>
        <v>-3.269999999999996</v>
      </c>
      <c r="E42" s="11">
        <f>'Fall 14 (old)'!E42-'Fall 13'!E42</f>
        <v>-3.5200000000000005</v>
      </c>
      <c r="F42" s="11">
        <f>IF(ISERROR('Fall 14 (old)'!F42-'Fall 13'!F42)," ", 'Fall 14 (old)'!F42-'Fall 13'!F42)</f>
        <v>3.1535182603400491</v>
      </c>
      <c r="G42" s="11">
        <f>'Fall 14 (old)'!G42-'Fall 13'!G42</f>
        <v>-27.08</v>
      </c>
      <c r="H42" s="11">
        <f>'Fall 14 (old)'!H42-'Fall 13'!H42</f>
        <v>-6.34</v>
      </c>
      <c r="I42" s="11">
        <f>IF(ISERROR('Fall 14 (old)'!I42-'Fall 13'!I42)," ", 'Fall 14 (old)'!I42-'Fall 13'!I42)</f>
        <v>4.2817222197888825</v>
      </c>
      <c r="J42" s="11">
        <f>'Fall 14 (old)'!J42-'Fall 13'!J42</f>
        <v>-30.349999999999994</v>
      </c>
      <c r="K42" s="11">
        <f>'Fall 14 (old)'!K42-'Fall 13'!K42</f>
        <v>-9.860000000000003</v>
      </c>
      <c r="L42" s="11">
        <f>IF(ISERROR('Fall 14 (old)'!L42-'Fall 13'!L42)," ", 'Fall 14 (old)'!L42-'Fall 13'!L42)</f>
        <v>3.6908255519445081</v>
      </c>
      <c r="M42" s="11">
        <f>'Fall 14 (old)'!M42-'Fall 13'!M42</f>
        <v>-29.699999999999989</v>
      </c>
      <c r="N42" s="11">
        <f>'Fall 14 (old)'!N42-'Fall 13'!N42</f>
        <v>-8.9499999999999993</v>
      </c>
      <c r="O42" s="11">
        <f>IF(ISERROR('Fall 14 (old)'!O42-'Fall 13'!O42)," ", 'Fall 14 (old)'!O42-'Fall 13'!O42)</f>
        <v>5.3486090639328907</v>
      </c>
      <c r="P42" s="7"/>
      <c r="Q42" s="11">
        <f>'Fall 14 (old)'!Q42-'Fall 13'!Q42</f>
        <v>-60.050000000000011</v>
      </c>
      <c r="R42" s="11">
        <f>'Fall 14 (old)'!R42-'Fall 13'!R42</f>
        <v>-18.810000000000006</v>
      </c>
      <c r="S42" s="11">
        <f>IF(ISERROR('Fall 14 (old)'!S42-'Fall 13'!S42)," ", 'Fall 14 (old)'!S42-'Fall 13'!S42)</f>
        <v>4.3156882807693346</v>
      </c>
    </row>
    <row r="43" spans="1:19" ht="12.75" customHeight="1" x14ac:dyDescent="0.25">
      <c r="A43" s="4"/>
      <c r="B43" s="4" t="str">
        <f>Sheet1!B34</f>
        <v>PH</v>
      </c>
      <c r="C43" s="7">
        <f>Sheet1!C34</f>
        <v>21</v>
      </c>
      <c r="D43" s="11">
        <f>'Fall 14 (old)'!D43-'Fall 13'!D43</f>
        <v>-1.6700000000000017</v>
      </c>
      <c r="E43" s="11">
        <f>'Fall 14 (old)'!E43-'Fall 13'!E43</f>
        <v>-1.47</v>
      </c>
      <c r="F43" s="11">
        <f>IF(ISERROR('Fall 14 (old)'!F43-'Fall 13'!F43)," ", 'Fall 14 (old)'!F43-'Fall 13'!F43)</f>
        <v>9.0287581699346386</v>
      </c>
      <c r="G43" s="11">
        <f>'Fall 14 (old)'!G43-'Fall 13'!G43</f>
        <v>38.53</v>
      </c>
      <c r="H43" s="11">
        <f>'Fall 14 (old)'!H43-'Fall 13'!H43</f>
        <v>-1.9500000000000002</v>
      </c>
      <c r="I43" s="11">
        <f>IF(ISERROR('Fall 14 (old)'!I43-'Fall 13'!I43)," ", 'Fall 14 (old)'!I43-'Fall 13'!I43)</f>
        <v>12.441233530773847</v>
      </c>
      <c r="J43" s="11">
        <f>'Fall 14 (old)'!J43-'Fall 13'!J43</f>
        <v>36.860000000000014</v>
      </c>
      <c r="K43" s="11">
        <f>'Fall 14 (old)'!K43-'Fall 13'!K43</f>
        <v>-3.42</v>
      </c>
      <c r="L43" s="11">
        <f>IF(ISERROR('Fall 14 (old)'!L43-'Fall 13'!L43)," ", 'Fall 14 (old)'!L43-'Fall 13'!L43)</f>
        <v>12.56811592931129</v>
      </c>
      <c r="M43" s="11">
        <f>'Fall 14 (old)'!M43-'Fall 13'!M43</f>
        <v>0</v>
      </c>
      <c r="N43" s="11">
        <f>'Fall 14 (old)'!N43-'Fall 13'!N43</f>
        <v>0</v>
      </c>
      <c r="O43" s="11" t="str">
        <f>IF(ISERROR('Fall 14 (old)'!O43-'Fall 13'!O43)," ", 'Fall 14 (old)'!O43-'Fall 13'!O43)</f>
        <v xml:space="preserve"> </v>
      </c>
      <c r="P43" s="7"/>
      <c r="Q43" s="11">
        <f>'Fall 14 (old)'!Q43-'Fall 13'!Q43</f>
        <v>36.860000000000014</v>
      </c>
      <c r="R43" s="11">
        <f>'Fall 14 (old)'!R43-'Fall 13'!R43</f>
        <v>-3.42</v>
      </c>
      <c r="S43" s="11">
        <f>IF(ISERROR('Fall 14 (old)'!S43-'Fall 13'!S43)," ", 'Fall 14 (old)'!S43-'Fall 13'!S43)</f>
        <v>12.56811592931129</v>
      </c>
    </row>
    <row r="44" spans="1:19" ht="12.75" customHeight="1" x14ac:dyDescent="0.25">
      <c r="A44" s="4"/>
      <c r="B44" s="4" t="str">
        <f>Sheet1!B35</f>
        <v>SW</v>
      </c>
      <c r="C44" s="7">
        <f>Sheet1!C35</f>
        <v>104</v>
      </c>
      <c r="D44" s="11">
        <f>'Fall 14 (old)'!D44-'Fall 13'!D44</f>
        <v>0</v>
      </c>
      <c r="E44" s="11">
        <f>'Fall 14 (old)'!E44-'Fall 13'!E44</f>
        <v>0</v>
      </c>
      <c r="F44" s="11" t="str">
        <f>IF(ISERROR('Fall 14 (old)'!F44-'Fall 13'!F44)," ", 'Fall 14 (old)'!F44-'Fall 13'!F44)</f>
        <v xml:space="preserve"> </v>
      </c>
      <c r="G44" s="11">
        <f>'Fall 14 (old)'!G44-'Fall 13'!G44</f>
        <v>-11.930000000000007</v>
      </c>
      <c r="H44" s="11">
        <f>'Fall 14 (old)'!H44-'Fall 13'!H44</f>
        <v>-13.770000000000001</v>
      </c>
      <c r="I44" s="11">
        <f>IF(ISERROR('Fall 14 (old)'!I44-'Fall 13'!I44)," ", 'Fall 14 (old)'!I44-'Fall 13'!I44)</f>
        <v>10.087084424918435</v>
      </c>
      <c r="J44" s="11">
        <f>'Fall 14 (old)'!J44-'Fall 13'!J44</f>
        <v>-11.930000000000007</v>
      </c>
      <c r="K44" s="11">
        <f>'Fall 14 (old)'!K44-'Fall 13'!K44</f>
        <v>-13.770000000000001</v>
      </c>
      <c r="L44" s="11">
        <f>IF(ISERROR('Fall 14 (old)'!L44-'Fall 13'!L44)," ", 'Fall 14 (old)'!L44-'Fall 13'!L44)</f>
        <v>10.087084424918435</v>
      </c>
      <c r="M44" s="11">
        <f>'Fall 14 (old)'!M44-'Fall 13'!M44</f>
        <v>-16.680000000000035</v>
      </c>
      <c r="N44" s="11">
        <f>'Fall 14 (old)'!N44-'Fall 13'!N44</f>
        <v>-13.870000000000001</v>
      </c>
      <c r="O44" s="11">
        <f>IF(ISERROR('Fall 14 (old)'!O44-'Fall 13'!O44)," ", 'Fall 14 (old)'!O44-'Fall 13'!O44)</f>
        <v>7.7612328804460855</v>
      </c>
      <c r="P44" s="7"/>
      <c r="Q44" s="11">
        <f>'Fall 14 (old)'!Q44-'Fall 13'!Q44</f>
        <v>-28.610000000000014</v>
      </c>
      <c r="R44" s="11">
        <f>'Fall 14 (old)'!R44-'Fall 13'!R44</f>
        <v>-27.640000000000008</v>
      </c>
      <c r="S44" s="11">
        <f>IF(ISERROR('Fall 14 (old)'!S44-'Fall 13'!S44)," ", 'Fall 14 (old)'!S44-'Fall 13'!S44)</f>
        <v>8.8632053657190131</v>
      </c>
    </row>
    <row r="45" spans="1:19" ht="12.75" customHeight="1" x14ac:dyDescent="0.25">
      <c r="A45" s="4"/>
      <c r="B45" s="4" t="s">
        <v>51</v>
      </c>
      <c r="C45" s="4">
        <f>SUM(C33:C43)</f>
        <v>781</v>
      </c>
      <c r="D45" s="12">
        <f>'Fall 14 (old)'!D45-'Fall 13'!D45</f>
        <v>71.739999999999895</v>
      </c>
      <c r="E45" s="12">
        <f>'Fall 14 (old)'!E45-'Fall 13'!E45</f>
        <v>-14.880000000000003</v>
      </c>
      <c r="F45" s="12">
        <f>IF(ISERROR('Fall 14 (old)'!F45-'Fall 13'!F45)," ", 'Fall 14 (old)'!F45-'Fall 13'!F45)</f>
        <v>8.7126851387009747</v>
      </c>
      <c r="G45" s="12">
        <f>'Fall 14 (old)'!G45-'Fall 13'!G45</f>
        <v>64.049999999999955</v>
      </c>
      <c r="H45" s="12">
        <f>'Fall 14 (old)'!H45-'Fall 13'!H45</f>
        <v>-25.320000000000007</v>
      </c>
      <c r="I45" s="12">
        <f>IF(ISERROR('Fall 14 (old)'!I45-'Fall 13'!I45)," ", 'Fall 14 (old)'!I45-'Fall 13'!I45)</f>
        <v>7.3241160799637761</v>
      </c>
      <c r="J45" s="12">
        <f>'Fall 14 (old)'!J45-'Fall 13'!J45</f>
        <v>135.78999999999996</v>
      </c>
      <c r="K45" s="12">
        <f>'Fall 14 (old)'!K45-'Fall 13'!K45</f>
        <v>-40.200000000000017</v>
      </c>
      <c r="L45" s="12">
        <f>IF(ISERROR('Fall 14 (old)'!L45-'Fall 13'!L45)," ", 'Fall 14 (old)'!L45-'Fall 13'!L45)</f>
        <v>7.807528936546948</v>
      </c>
      <c r="M45" s="12">
        <f>'Fall 14 (old)'!M45-'Fall 13'!M45</f>
        <v>-45.110000000000014</v>
      </c>
      <c r="N45" s="12">
        <f>'Fall 14 (old)'!N45-'Fall 13'!N45</f>
        <v>-26.480000000000004</v>
      </c>
      <c r="O45" s="12">
        <f>IF(ISERROR('Fall 14 (old)'!O45-'Fall 13'!O45)," ", 'Fall 14 (old)'!O45-'Fall 13'!O45)</f>
        <v>6.1079901228259388</v>
      </c>
      <c r="P45" s="4"/>
      <c r="Q45" s="12">
        <f>'Fall 14 (old)'!Q45-'Fall 13'!Q45</f>
        <v>90.680000000000291</v>
      </c>
      <c r="R45" s="12">
        <f>'Fall 14 (old)'!R45-'Fall 13'!R45</f>
        <v>-66.680000000000007</v>
      </c>
      <c r="S45" s="12">
        <f>IF(ISERROR('Fall 14 (old)'!S45-'Fall 13'!S45)," ", 'Fall 14 (old)'!S45-'Fall 13'!S45)</f>
        <v>7.9751304393320801</v>
      </c>
    </row>
    <row r="46" spans="1:19" ht="5.0999999999999996" customHeight="1" x14ac:dyDescent="0.25">
      <c r="A46" s="4"/>
      <c r="B46" s="4"/>
      <c r="C46" s="7"/>
      <c r="D46" s="7"/>
      <c r="E46" s="7"/>
      <c r="F46" s="8" t="str">
        <f t="shared" si="0"/>
        <v/>
      </c>
      <c r="G46" s="7"/>
      <c r="H46" s="7"/>
      <c r="I46" s="8" t="str">
        <f t="shared" si="1"/>
        <v/>
      </c>
      <c r="J46" s="8"/>
      <c r="K46" s="8"/>
      <c r="L46" s="8"/>
      <c r="M46" s="7"/>
      <c r="N46" s="7"/>
      <c r="O46" s="8" t="str">
        <f t="shared" si="2"/>
        <v/>
      </c>
      <c r="P46" s="7"/>
      <c r="Q46" s="8"/>
      <c r="R46" s="8"/>
      <c r="S46" s="8"/>
    </row>
    <row r="47" spans="1:19" ht="12.75" customHeight="1" x14ac:dyDescent="0.25">
      <c r="A47" s="4" t="str">
        <f>Sheet1!A36</f>
        <v>NSS</v>
      </c>
      <c r="B47" s="4" t="str">
        <f>Sheet1!B36</f>
        <v>ANTH</v>
      </c>
      <c r="C47" s="7">
        <f>Sheet1!C36</f>
        <v>63</v>
      </c>
      <c r="D47" s="11">
        <f>'Fall 14 (old)'!D47-'Fall 13'!D47</f>
        <v>34.400000000000006</v>
      </c>
      <c r="E47" s="11">
        <f>'Fall 14 (old)'!E47-'Fall 13'!E47</f>
        <v>0.96</v>
      </c>
      <c r="F47" s="11">
        <f>IF(ISERROR('Fall 14 (old)'!F47-'Fall 13'!F47)," ", 'Fall 14 (old)'!F47-'Fall 13'!F47)</f>
        <v>-8.5470085470078061E-2</v>
      </c>
      <c r="G47" s="11">
        <f>'Fall 14 (old)'!G47-'Fall 13'!G47</f>
        <v>34.350000000000023</v>
      </c>
      <c r="H47" s="11">
        <f>'Fall 14 (old)'!H47-'Fall 13'!H47</f>
        <v>2.3400000000000007</v>
      </c>
      <c r="I47" s="11">
        <f>IF(ISERROR('Fall 14 (old)'!I47-'Fall 13'!I47)," ", 'Fall 14 (old)'!I47-'Fall 13'!I47)</f>
        <v>-9.9033817404071698</v>
      </c>
      <c r="J47" s="11">
        <f>'Fall 14 (old)'!J47-'Fall 13'!J47</f>
        <v>68.750000000000057</v>
      </c>
      <c r="K47" s="11">
        <f>'Fall 14 (old)'!K47-'Fall 13'!K47</f>
        <v>3.3000000000000007</v>
      </c>
      <c r="L47" s="11">
        <f>IF(ISERROR('Fall 14 (old)'!L47-'Fall 13'!L47)," ", 'Fall 14 (old)'!L47-'Fall 13'!L47)</f>
        <v>-7.4459876620924064</v>
      </c>
      <c r="M47" s="11">
        <f>'Fall 14 (old)'!M47-'Fall 13'!M47</f>
        <v>1.6799999999999997</v>
      </c>
      <c r="N47" s="11">
        <f>'Fall 14 (old)'!N47-'Fall 13'!N47</f>
        <v>8.9999999999999858E-2</v>
      </c>
      <c r="O47" s="11">
        <f>IF(ISERROR('Fall 14 (old)'!O47-'Fall 13'!O47)," ", 'Fall 14 (old)'!O47-'Fall 13'!O47)</f>
        <v>0.32142045023876342</v>
      </c>
      <c r="P47" s="7"/>
      <c r="Q47" s="11">
        <f>'Fall 14 (old)'!Q47-'Fall 13'!Q47</f>
        <v>70.430000000000064</v>
      </c>
      <c r="R47" s="11">
        <f>'Fall 14 (old)'!R47-'Fall 13'!R47</f>
        <v>3.3900000000000006</v>
      </c>
      <c r="S47" s="11">
        <f>IF(ISERROR('Fall 14 (old)'!S47-'Fall 13'!S47)," ", 'Fall 14 (old)'!S47-'Fall 13'!S47)</f>
        <v>-5.3331934152832119</v>
      </c>
    </row>
    <row r="48" spans="1:19" ht="12.75" customHeight="1" x14ac:dyDescent="0.25">
      <c r="A48" s="4"/>
      <c r="B48" s="4" t="str">
        <f>Sheet1!B37</f>
        <v>BIOL</v>
      </c>
      <c r="C48" s="7">
        <f>Sheet1!C37</f>
        <v>182</v>
      </c>
      <c r="D48" s="11">
        <f>'Fall 14 (old)'!D48-'Fall 13'!D48</f>
        <v>120.25</v>
      </c>
      <c r="E48" s="11">
        <f>'Fall 14 (old)'!E48-'Fall 13'!E48</f>
        <v>5.09</v>
      </c>
      <c r="F48" s="11">
        <f>IF(ISERROR('Fall 14 (old)'!F48-'Fall 13'!F48)," ", 'Fall 14 (old)'!F48-'Fall 13'!F48)</f>
        <v>-3.6817790898849267</v>
      </c>
      <c r="G48" s="11">
        <f>'Fall 14 (old)'!G48-'Fall 13'!G48</f>
        <v>18.610000000000014</v>
      </c>
      <c r="H48" s="11">
        <f>'Fall 14 (old)'!H48-'Fall 13'!H48</f>
        <v>2.4699999999999989</v>
      </c>
      <c r="I48" s="11">
        <f>IF(ISERROR('Fall 14 (old)'!I48-'Fall 13'!I48)," ", 'Fall 14 (old)'!I48-'Fall 13'!I48)</f>
        <v>-2.5598482487018224</v>
      </c>
      <c r="J48" s="11">
        <f>'Fall 14 (old)'!J48-'Fall 13'!J48</f>
        <v>138.86000000000001</v>
      </c>
      <c r="K48" s="11">
        <f>'Fall 14 (old)'!K48-'Fall 13'!K48</f>
        <v>7.5600000000000023</v>
      </c>
      <c r="L48" s="11">
        <f>IF(ISERROR('Fall 14 (old)'!L48-'Fall 13'!L48)," ", 'Fall 14 (old)'!L48-'Fall 13'!L48)</f>
        <v>-2.3524520733333993</v>
      </c>
      <c r="M48" s="11">
        <f>'Fall 14 (old)'!M48-'Fall 13'!M48</f>
        <v>-2.42</v>
      </c>
      <c r="N48" s="11">
        <f>'Fall 14 (old)'!N48-'Fall 13'!N48</f>
        <v>0.39000000000000012</v>
      </c>
      <c r="O48" s="11">
        <f>IF(ISERROR('Fall 14 (old)'!O48-'Fall 13'!O48)," ", 'Fall 14 (old)'!O48-'Fall 13'!O48)</f>
        <v>-1.2335164835164836</v>
      </c>
      <c r="P48" s="7"/>
      <c r="Q48" s="11">
        <f>'Fall 14 (old)'!Q48-'Fall 13'!Q48</f>
        <v>136.44000000000005</v>
      </c>
      <c r="R48" s="11">
        <f>'Fall 14 (old)'!R48-'Fall 13'!R48</f>
        <v>7.9500000000000028</v>
      </c>
      <c r="S48" s="11">
        <f>IF(ISERROR('Fall 14 (old)'!S48-'Fall 13'!S48)," ", 'Fall 14 (old)'!S48-'Fall 13'!S48)</f>
        <v>-1.6714595390596401</v>
      </c>
    </row>
    <row r="49" spans="1:19" ht="12.75" customHeight="1" x14ac:dyDescent="0.25">
      <c r="A49" s="4"/>
      <c r="B49" s="4" t="str">
        <f>Sheet1!B38</f>
        <v>CHEM</v>
      </c>
      <c r="C49" s="7">
        <f>Sheet1!C38</f>
        <v>68</v>
      </c>
      <c r="D49" s="11">
        <f>'Fall 14 (old)'!D49-'Fall 13'!D49</f>
        <v>63.099999999999994</v>
      </c>
      <c r="E49" s="11">
        <f>'Fall 14 (old)'!E49-'Fall 13'!E49</f>
        <v>3.5299999999999994</v>
      </c>
      <c r="F49" s="11">
        <f>IF(ISERROR('Fall 14 (old)'!F49-'Fall 13'!F49)," ", 'Fall 14 (old)'!F49-'Fall 13'!F49)</f>
        <v>-0.74776354254860422</v>
      </c>
      <c r="G49" s="11">
        <f>'Fall 14 (old)'!G49-'Fall 13'!G49</f>
        <v>43.400000000000006</v>
      </c>
      <c r="H49" s="11">
        <f>'Fall 14 (old)'!H49-'Fall 13'!H49</f>
        <v>2.2700000000000005</v>
      </c>
      <c r="I49" s="11">
        <f>IF(ISERROR('Fall 14 (old)'!I49-'Fall 13'!I49)," ", 'Fall 14 (old)'!I49-'Fall 13'!I49)</f>
        <v>1.081221086238493</v>
      </c>
      <c r="J49" s="11">
        <f>'Fall 14 (old)'!J49-'Fall 13'!J49</f>
        <v>106.50000000000003</v>
      </c>
      <c r="K49" s="11">
        <f>'Fall 14 (old)'!K49-'Fall 13'!K49</f>
        <v>5.8000000000000007</v>
      </c>
      <c r="L49" s="11">
        <f>IF(ISERROR('Fall 14 (old)'!L49-'Fall 13'!L49)," ", 'Fall 14 (old)'!L49-'Fall 13'!L49)</f>
        <v>4.7001785613730362E-2</v>
      </c>
      <c r="M49" s="11">
        <f>'Fall 14 (old)'!M49-'Fall 13'!M49</f>
        <v>-7.85</v>
      </c>
      <c r="N49" s="11">
        <f>'Fall 14 (old)'!N49-'Fall 13'!N49</f>
        <v>-6.0000000000000053E-2</v>
      </c>
      <c r="O49" s="11">
        <f>IF(ISERROR('Fall 14 (old)'!O49-'Fall 13'!O49)," ", 'Fall 14 (old)'!O49-'Fall 13'!O49)</f>
        <v>-6.0723679482572752</v>
      </c>
      <c r="P49" s="7"/>
      <c r="Q49" s="11">
        <f>'Fall 14 (old)'!Q49-'Fall 13'!Q49</f>
        <v>98.650000000000034</v>
      </c>
      <c r="R49" s="11">
        <f>'Fall 14 (old)'!R49-'Fall 13'!R49</f>
        <v>5.7399999999999984</v>
      </c>
      <c r="S49" s="11">
        <f>IF(ISERROR('Fall 14 (old)'!S49-'Fall 13'!S49)," ", 'Fall 14 (old)'!S49-'Fall 13'!S49)</f>
        <v>-0.20659957095097781</v>
      </c>
    </row>
    <row r="50" spans="1:19" ht="12.75" customHeight="1" x14ac:dyDescent="0.25">
      <c r="A50" s="4"/>
      <c r="B50" s="4" t="str">
        <f>Sheet1!B39</f>
        <v>CHS</v>
      </c>
      <c r="C50" s="7">
        <f>Sheet1!C39</f>
        <v>44</v>
      </c>
      <c r="D50" s="11">
        <f>'Fall 14 (old)'!D50-'Fall 13'!D50</f>
        <v>21.599999999999994</v>
      </c>
      <c r="E50" s="11">
        <f>'Fall 14 (old)'!E50-'Fall 13'!E50</f>
        <v>1.02</v>
      </c>
      <c r="F50" s="11">
        <f>IF(ISERROR('Fall 14 (old)'!F50-'Fall 13'!F50)," ", 'Fall 14 (old)'!F50-'Fall 13'!F50)</f>
        <v>-4.9751447181364625</v>
      </c>
      <c r="G50" s="11">
        <f>'Fall 14 (old)'!G50-'Fall 13'!G50</f>
        <v>-7.8999999999999915</v>
      </c>
      <c r="H50" s="11">
        <f>'Fall 14 (old)'!H50-'Fall 13'!H50</f>
        <v>9.9999999999999645E-2</v>
      </c>
      <c r="I50" s="11">
        <f>IF(ISERROR('Fall 14 (old)'!I50-'Fall 13'!I50)," ", 'Fall 14 (old)'!I50-'Fall 13'!I50)</f>
        <v>-2.9485775248933095</v>
      </c>
      <c r="J50" s="11">
        <f>'Fall 14 (old)'!J50-'Fall 13'!J50</f>
        <v>13.700000000000017</v>
      </c>
      <c r="K50" s="11">
        <f>'Fall 14 (old)'!K50-'Fall 13'!K50</f>
        <v>1.1200000000000001</v>
      </c>
      <c r="L50" s="11">
        <f>IF(ISERROR('Fall 14 (old)'!L50-'Fall 13'!L50)," ", 'Fall 14 (old)'!L50-'Fall 13'!L50)</f>
        <v>-3.4868304232021288</v>
      </c>
      <c r="M50" s="11">
        <f>'Fall 14 (old)'!M50-'Fall 13'!M50</f>
        <v>2.08</v>
      </c>
      <c r="N50" s="11">
        <f>'Fall 14 (old)'!N50-'Fall 13'!N50</f>
        <v>0</v>
      </c>
      <c r="O50" s="11">
        <f>IF(ISERROR('Fall 14 (old)'!O50-'Fall 13'!O50)," ", 'Fall 14 (old)'!O50-'Fall 13'!O50)</f>
        <v>2.9295774647887329</v>
      </c>
      <c r="P50" s="7"/>
      <c r="Q50" s="11">
        <f>'Fall 14 (old)'!Q50-'Fall 13'!Q50</f>
        <v>15.78000000000003</v>
      </c>
      <c r="R50" s="11">
        <f>'Fall 14 (old)'!R50-'Fall 13'!R50</f>
        <v>1.1200000000000001</v>
      </c>
      <c r="S50" s="11">
        <f>IF(ISERROR('Fall 14 (old)'!S50-'Fall 13'!S50)," ", 'Fall 14 (old)'!S50-'Fall 13'!S50)</f>
        <v>-2.5615164378192716</v>
      </c>
    </row>
    <row r="51" spans="1:19" ht="12.75" customHeight="1" x14ac:dyDescent="0.25">
      <c r="A51" s="4"/>
      <c r="B51" s="4" t="str">
        <f>Sheet1!B40</f>
        <v>GEOG</v>
      </c>
      <c r="C51" s="7">
        <f>Sheet1!C40</f>
        <v>28</v>
      </c>
      <c r="D51" s="11">
        <f>'Fall 14 (old)'!D51-'Fall 13'!D51</f>
        <v>20.599999999999994</v>
      </c>
      <c r="E51" s="11">
        <f>'Fall 14 (old)'!E51-'Fall 13'!E51</f>
        <v>0.60000000000000053</v>
      </c>
      <c r="F51" s="11">
        <f>IF(ISERROR('Fall 14 (old)'!F51-'Fall 13'!F51)," ", 'Fall 14 (old)'!F51-'Fall 13'!F51)</f>
        <v>8.4459459459367281E-3</v>
      </c>
      <c r="G51" s="11">
        <f>'Fall 14 (old)'!G51-'Fall 13'!G51</f>
        <v>21.329999999999991</v>
      </c>
      <c r="H51" s="11">
        <f>'Fall 14 (old)'!H51-'Fall 13'!H51</f>
        <v>1.23</v>
      </c>
      <c r="I51" s="11">
        <f>IF(ISERROR('Fall 14 (old)'!I51-'Fall 13'!I51)," ", 'Fall 14 (old)'!I51-'Fall 13'!I51)</f>
        <v>-5.3988481101027261</v>
      </c>
      <c r="J51" s="11">
        <f>'Fall 14 (old)'!J51-'Fall 13'!J51</f>
        <v>41.929999999999978</v>
      </c>
      <c r="K51" s="11">
        <f>'Fall 14 (old)'!K51-'Fall 13'!K51</f>
        <v>1.83</v>
      </c>
      <c r="L51" s="11">
        <f>IF(ISERROR('Fall 14 (old)'!L51-'Fall 13'!L51)," ", 'Fall 14 (old)'!L51-'Fall 13'!L51)</f>
        <v>-2.5486224302013802</v>
      </c>
      <c r="M51" s="11">
        <f>'Fall 14 (old)'!M51-'Fall 13'!M51</f>
        <v>-2.75</v>
      </c>
      <c r="N51" s="11">
        <f>'Fall 14 (old)'!N51-'Fall 13'!N51</f>
        <v>0.20999999999999996</v>
      </c>
      <c r="O51" s="11">
        <f>IF(ISERROR('Fall 14 (old)'!O51-'Fall 13'!O51)," ", 'Fall 14 (old)'!O51-'Fall 13'!O51)</f>
        <v>-7.9199346405228752</v>
      </c>
      <c r="P51" s="7"/>
      <c r="Q51" s="11">
        <f>'Fall 14 (old)'!Q51-'Fall 13'!Q51</f>
        <v>39.179999999999978</v>
      </c>
      <c r="R51" s="11">
        <f>'Fall 14 (old)'!R51-'Fall 13'!R51</f>
        <v>2.04</v>
      </c>
      <c r="S51" s="11">
        <f>IF(ISERROR('Fall 14 (old)'!S51-'Fall 13'!S51)," ", 'Fall 14 (old)'!S51-'Fall 13'!S51)</f>
        <v>-3.1154240978507985</v>
      </c>
    </row>
    <row r="52" spans="1:19" ht="12.75" customHeight="1" x14ac:dyDescent="0.25">
      <c r="A52" s="4"/>
      <c r="B52" s="4" t="str">
        <f>Sheet1!B41</f>
        <v>GEOL</v>
      </c>
      <c r="C52" s="7">
        <f>Sheet1!C41</f>
        <v>45</v>
      </c>
      <c r="D52" s="11">
        <f>'Fall 14 (old)'!D52-'Fall 13'!D52</f>
        <v>-33</v>
      </c>
      <c r="E52" s="11">
        <f>'Fall 14 (old)'!E52-'Fall 13'!E52</f>
        <v>-0.55000000000000071</v>
      </c>
      <c r="F52" s="11">
        <f>IF(ISERROR('Fall 14 (old)'!F52-'Fall 13'!F52)," ", 'Fall 14 (old)'!F52-'Fall 13'!F52)</f>
        <v>-2.393435635123609</v>
      </c>
      <c r="G52" s="11">
        <f>'Fall 14 (old)'!G52-'Fall 13'!G52</f>
        <v>4.43</v>
      </c>
      <c r="H52" s="11">
        <f>'Fall 14 (old)'!H52-'Fall 13'!H52</f>
        <v>0.12999999999999989</v>
      </c>
      <c r="I52" s="11">
        <f>IF(ISERROR('Fall 14 (old)'!I52-'Fall 13'!I52)," ", 'Fall 14 (old)'!I52-'Fall 13'!I52)</f>
        <v>1.1795814479638018</v>
      </c>
      <c r="J52" s="11">
        <f>'Fall 14 (old)'!J52-'Fall 13'!J52</f>
        <v>-28.570000000000022</v>
      </c>
      <c r="K52" s="11">
        <f>'Fall 14 (old)'!K52-'Fall 13'!K52</f>
        <v>-0.42000000000000082</v>
      </c>
      <c r="L52" s="11">
        <f>IF(ISERROR('Fall 14 (old)'!L52-'Fall 13'!L52)," ", 'Fall 14 (old)'!L52-'Fall 13'!L52)</f>
        <v>-2.1100037026238532</v>
      </c>
      <c r="M52" s="11">
        <f>'Fall 14 (old)'!M52-'Fall 13'!M52</f>
        <v>-0.12999999999999989</v>
      </c>
      <c r="N52" s="11">
        <f>'Fall 14 (old)'!N52-'Fall 13'!N52</f>
        <v>0.17000000000000004</v>
      </c>
      <c r="O52" s="11">
        <f>IF(ISERROR('Fall 14 (old)'!O52-'Fall 13'!O52)," ", 'Fall 14 (old)'!O52-'Fall 13'!O52)</f>
        <v>-2.2095238095238088</v>
      </c>
      <c r="P52" s="7"/>
      <c r="Q52" s="11">
        <f>'Fall 14 (old)'!Q52-'Fall 13'!Q52</f>
        <v>-28.700000000000017</v>
      </c>
      <c r="R52" s="11">
        <f>'Fall 14 (old)'!R52-'Fall 13'!R52</f>
        <v>-0.25000000000000178</v>
      </c>
      <c r="S52" s="11">
        <f>IF(ISERROR('Fall 14 (old)'!S52-'Fall 13'!S52)," ", 'Fall 14 (old)'!S52-'Fall 13'!S52)</f>
        <v>-2.6120366763990077</v>
      </c>
    </row>
    <row r="53" spans="1:19" ht="12.75" customHeight="1" x14ac:dyDescent="0.25">
      <c r="A53" s="4"/>
      <c r="B53" s="4" t="str">
        <f>Sheet1!B42</f>
        <v>HIST</v>
      </c>
      <c r="C53" s="7">
        <f>Sheet1!C42</f>
        <v>65</v>
      </c>
      <c r="D53" s="11">
        <f>'Fall 14 (old)'!D53-'Fall 13'!D53</f>
        <v>5.8599999999999568</v>
      </c>
      <c r="E53" s="11">
        <f>'Fall 14 (old)'!E53-'Fall 13'!E53</f>
        <v>0.84999999999999964</v>
      </c>
      <c r="F53" s="11">
        <f>IF(ISERROR('Fall 14 (old)'!F53-'Fall 13'!F53)," ", 'Fall 14 (old)'!F53-'Fall 13'!F53)</f>
        <v>-4.9584056419155971</v>
      </c>
      <c r="G53" s="11">
        <f>'Fall 14 (old)'!G53-'Fall 13'!G53</f>
        <v>-28.740000000000009</v>
      </c>
      <c r="H53" s="11">
        <f>'Fall 14 (old)'!H53-'Fall 13'!H53</f>
        <v>0.5</v>
      </c>
      <c r="I53" s="11">
        <f>IF(ISERROR('Fall 14 (old)'!I53-'Fall 13'!I53)," ", 'Fall 14 (old)'!I53-'Fall 13'!I53)</f>
        <v>-4.3583168751371524</v>
      </c>
      <c r="J53" s="11">
        <f>'Fall 14 (old)'!J53-'Fall 13'!J53</f>
        <v>-22.879999999999995</v>
      </c>
      <c r="K53" s="11">
        <f>'Fall 14 (old)'!K53-'Fall 13'!K53</f>
        <v>1.3499999999999979</v>
      </c>
      <c r="L53" s="11">
        <f>IF(ISERROR('Fall 14 (old)'!L53-'Fall 13'!L53)," ", 'Fall 14 (old)'!L53-'Fall 13'!L53)</f>
        <v>-4.2409933497120562</v>
      </c>
      <c r="M53" s="11">
        <f>'Fall 14 (old)'!M53-'Fall 13'!M53</f>
        <v>1.6700000000000017</v>
      </c>
      <c r="N53" s="11">
        <f>'Fall 14 (old)'!N53-'Fall 13'!N53</f>
        <v>0.10999999999999988</v>
      </c>
      <c r="O53" s="11">
        <f>IF(ISERROR('Fall 14 (old)'!O53-'Fall 13'!O53)," ", 'Fall 14 (old)'!O53-'Fall 13'!O53)</f>
        <v>0.30615819209039685</v>
      </c>
      <c r="P53" s="7"/>
      <c r="Q53" s="11">
        <f>'Fall 14 (old)'!Q53-'Fall 13'!Q53</f>
        <v>-21.210000000000036</v>
      </c>
      <c r="R53" s="11">
        <f>'Fall 14 (old)'!R53-'Fall 13'!R53</f>
        <v>1.4599999999999973</v>
      </c>
      <c r="S53" s="11">
        <f>IF(ISERROR('Fall 14 (old)'!S53-'Fall 13'!S53)," ", 'Fall 14 (old)'!S53-'Fall 13'!S53)</f>
        <v>-3.5890240300166596</v>
      </c>
    </row>
    <row r="54" spans="1:19" ht="12.75" customHeight="1" x14ac:dyDescent="0.25">
      <c r="A54" s="4"/>
      <c r="B54" s="4" t="str">
        <f>Sheet1!B43</f>
        <v>LAS</v>
      </c>
      <c r="C54" s="7">
        <f>Sheet1!C43</f>
        <v>19</v>
      </c>
      <c r="D54" s="11">
        <f>'Fall 14 (old)'!D54-'Fall 13'!D54</f>
        <v>5</v>
      </c>
      <c r="E54" s="11">
        <f>'Fall 14 (old)'!E54-'Fall 13'!E54</f>
        <v>0.19</v>
      </c>
      <c r="F54" s="11">
        <f>IF(ISERROR('Fall 14 (old)'!F54-'Fall 13'!F54)," ", 'Fall 14 (old)'!F54-'Fall 13'!F54)</f>
        <v>-5.545088566827701</v>
      </c>
      <c r="G54" s="11">
        <f>'Fall 14 (old)'!G54-'Fall 13'!G54</f>
        <v>13.329999999999998</v>
      </c>
      <c r="H54" s="11">
        <f>'Fall 14 (old)'!H54-'Fall 13'!H54</f>
        <v>0.78999999999999981</v>
      </c>
      <c r="I54" s="11">
        <f>IF(ISERROR('Fall 14 (old)'!I54-'Fall 13'!I54)," ", 'Fall 14 (old)'!I54-'Fall 13'!I54)</f>
        <v>-4.457725682613237</v>
      </c>
      <c r="J54" s="11">
        <f>'Fall 14 (old)'!J54-'Fall 13'!J54</f>
        <v>18.329999999999998</v>
      </c>
      <c r="K54" s="11">
        <f>'Fall 14 (old)'!K54-'Fall 13'!K54</f>
        <v>0.98</v>
      </c>
      <c r="L54" s="11">
        <f>IF(ISERROR('Fall 14 (old)'!L54-'Fall 13'!L54)," ", 'Fall 14 (old)'!L54-'Fall 13'!L54)</f>
        <v>-4.4573287409108353</v>
      </c>
      <c r="M54" s="11">
        <f>'Fall 14 (old)'!M54-'Fall 13'!M54</f>
        <v>-0.32999999999999996</v>
      </c>
      <c r="N54" s="11">
        <f>'Fall 14 (old)'!N54-'Fall 13'!N54</f>
        <v>-0.10999999999999999</v>
      </c>
      <c r="O54" s="11">
        <f>IF(ISERROR('Fall 14 (old)'!O54-'Fall 13'!O54)," ", 'Fall 14 (old)'!O54-'Fall 13'!O54)</f>
        <v>-0.60038986354775825</v>
      </c>
      <c r="P54" s="7"/>
      <c r="Q54" s="11">
        <f>'Fall 14 (old)'!Q54-'Fall 13'!Q54</f>
        <v>18</v>
      </c>
      <c r="R54" s="11">
        <f>'Fall 14 (old)'!R54-'Fall 13'!R54</f>
        <v>0.87000000000000011</v>
      </c>
      <c r="S54" s="11">
        <f>IF(ISERROR('Fall 14 (old)'!S54-'Fall 13'!S54)," ", 'Fall 14 (old)'!S54-'Fall 13'!S54)</f>
        <v>-1.7934774238262747</v>
      </c>
    </row>
    <row r="55" spans="1:19" ht="12.75" customHeight="1" x14ac:dyDescent="0.25">
      <c r="A55" s="4"/>
      <c r="B55" s="4" t="str">
        <f>Sheet1!B44</f>
        <v>MATH</v>
      </c>
      <c r="C55" s="7">
        <f>Sheet1!C44</f>
        <v>204</v>
      </c>
      <c r="D55" s="11">
        <f>'Fall 14 (old)'!D55-'Fall 13'!D55</f>
        <v>204.65000000000009</v>
      </c>
      <c r="E55" s="11">
        <f>'Fall 14 (old)'!E55-'Fall 13'!E55</f>
        <v>12.199999999999996</v>
      </c>
      <c r="F55" s="11">
        <f>IF(ISERROR('Fall 14 (old)'!F55-'Fall 13'!F55)," ", 'Fall 14 (old)'!F55-'Fall 13'!F55)</f>
        <v>-2.5842210673028845</v>
      </c>
      <c r="G55" s="11">
        <f>'Fall 14 (old)'!G55-'Fall 13'!G55</f>
        <v>0.31999999999999318</v>
      </c>
      <c r="H55" s="11">
        <f>'Fall 14 (old)'!H55-'Fall 13'!H55</f>
        <v>0.85000000000000053</v>
      </c>
      <c r="I55" s="11">
        <f>IF(ISERROR('Fall 14 (old)'!I55-'Fall 13'!I55)," ", 'Fall 14 (old)'!I55-'Fall 13'!I55)</f>
        <v>-2.7179724542786214</v>
      </c>
      <c r="J55" s="11">
        <f>'Fall 14 (old)'!J55-'Fall 13'!J55</f>
        <v>204.97000000000003</v>
      </c>
      <c r="K55" s="11">
        <f>'Fall 14 (old)'!K55-'Fall 13'!K55</f>
        <v>13.049999999999997</v>
      </c>
      <c r="L55" s="11">
        <f>IF(ISERROR('Fall 14 (old)'!L55-'Fall 13'!L55)," ", 'Fall 14 (old)'!L55-'Fall 13'!L55)</f>
        <v>-2.5301259982619015</v>
      </c>
      <c r="M55" s="11">
        <f>'Fall 14 (old)'!M55-'Fall 13'!M55</f>
        <v>-8.4099999999999984</v>
      </c>
      <c r="N55" s="11">
        <f>'Fall 14 (old)'!N55-'Fall 13'!N55</f>
        <v>1.0000000000000009E-2</v>
      </c>
      <c r="O55" s="11">
        <f>IF(ISERROR('Fall 14 (old)'!O55-'Fall 13'!O55)," ", 'Fall 14 (old)'!O55-'Fall 13'!O55)</f>
        <v>-4.3711868887126606</v>
      </c>
      <c r="P55" s="7"/>
      <c r="Q55" s="11">
        <f>'Fall 14 (old)'!Q55-'Fall 13'!Q55</f>
        <v>196.56000000000017</v>
      </c>
      <c r="R55" s="11">
        <f>'Fall 14 (old)'!R55-'Fall 13'!R55</f>
        <v>13.060000000000002</v>
      </c>
      <c r="S55" s="11">
        <f>IF(ISERROR('Fall 14 (old)'!S55-'Fall 13'!S55)," ", 'Fall 14 (old)'!S55-'Fall 13'!S55)</f>
        <v>-2.4575985057795968</v>
      </c>
    </row>
    <row r="56" spans="1:19" ht="12.75" customHeight="1" x14ac:dyDescent="0.25">
      <c r="A56" s="4"/>
      <c r="B56" s="4" t="str">
        <f>Sheet1!B45</f>
        <v>NATS</v>
      </c>
      <c r="C56" s="7">
        <f>Sheet1!C45</f>
        <v>4</v>
      </c>
      <c r="D56" s="11">
        <f>'Fall 14 (old)'!D56-'Fall 13'!D56</f>
        <v>-3.1999999999999997</v>
      </c>
      <c r="E56" s="11">
        <f>'Fall 14 (old)'!E56-'Fall 13'!E56</f>
        <v>-0.25</v>
      </c>
      <c r="F56" s="11">
        <f>IF(ISERROR('Fall 14 (old)'!F56-'Fall 13'!F56)," ", 'Fall 14 (old)'!F56-'Fall 13'!F56)</f>
        <v>3.4928229665071768</v>
      </c>
      <c r="G56" s="11">
        <f>'Fall 14 (old)'!G56-'Fall 13'!G56</f>
        <v>0.53</v>
      </c>
      <c r="H56" s="11">
        <f>'Fall 14 (old)'!H56-'Fall 13'!H56</f>
        <v>0.4</v>
      </c>
      <c r="I56" s="11" t="str">
        <f>IF(ISERROR('Fall 14 (old)'!I56-'Fall 13'!I56)," ", 'Fall 14 (old)'!I56-'Fall 13'!I56)</f>
        <v xml:space="preserve"> </v>
      </c>
      <c r="J56" s="11">
        <f>'Fall 14 (old)'!J56-'Fall 13'!J56</f>
        <v>-2.67</v>
      </c>
      <c r="K56" s="11">
        <f>'Fall 14 (old)'!K56-'Fall 13'!K56</f>
        <v>0.15000000000000008</v>
      </c>
      <c r="L56" s="11">
        <f>IF(ISERROR('Fall 14 (old)'!L56-'Fall 13'!L56)," ", 'Fall 14 (old)'!L56-'Fall 13'!L56)</f>
        <v>-8.4545454545454533</v>
      </c>
      <c r="M56" s="11">
        <f>'Fall 14 (old)'!M56-'Fall 13'!M56</f>
        <v>0</v>
      </c>
      <c r="N56" s="11">
        <f>'Fall 14 (old)'!N56-'Fall 13'!N56</f>
        <v>0</v>
      </c>
      <c r="O56" s="11" t="str">
        <f>IF(ISERROR('Fall 14 (old)'!O56-'Fall 13'!O56)," ", 'Fall 14 (old)'!O56-'Fall 13'!O56)</f>
        <v xml:space="preserve"> </v>
      </c>
      <c r="P56" s="7"/>
      <c r="Q56" s="11">
        <f>'Fall 14 (old)'!Q56-'Fall 13'!Q56</f>
        <v>-2.67</v>
      </c>
      <c r="R56" s="11">
        <f>'Fall 14 (old)'!R56-'Fall 13'!R56</f>
        <v>0.15000000000000008</v>
      </c>
      <c r="S56" s="11">
        <f>IF(ISERROR('Fall 14 (old)'!S56-'Fall 13'!S56)," ", 'Fall 14 (old)'!S56-'Fall 13'!S56)</f>
        <v>-8.4545454545454533</v>
      </c>
    </row>
    <row r="57" spans="1:19" ht="12.75" customHeight="1" x14ac:dyDescent="0.25">
      <c r="A57" s="4"/>
      <c r="B57" s="4" t="str">
        <f>Sheet1!B46</f>
        <v>NSS</v>
      </c>
      <c r="C57" s="7">
        <f>Sheet1!C46</f>
        <v>35</v>
      </c>
      <c r="D57" s="11">
        <f>'Fall 14 (old)'!D57-'Fall 13'!D57</f>
        <v>14.930000000000007</v>
      </c>
      <c r="E57" s="11">
        <f>'Fall 14 (old)'!E57-'Fall 13'!E57</f>
        <v>1.2299999999999995</v>
      </c>
      <c r="F57" s="11">
        <f>IF(ISERROR('Fall 14 (old)'!F57-'Fall 13'!F57)," ", 'Fall 14 (old)'!F57-'Fall 13'!F57)</f>
        <v>-3.7606715580360195</v>
      </c>
      <c r="G57" s="11">
        <f>'Fall 14 (old)'!G57-'Fall 13'!G57</f>
        <v>-58</v>
      </c>
      <c r="H57" s="11">
        <f>'Fall 14 (old)'!H57-'Fall 13'!H57</f>
        <v>-1.73</v>
      </c>
      <c r="I57" s="11">
        <f>IF(ISERROR('Fall 14 (old)'!I57-'Fall 13'!I57)," ", 'Fall 14 (old)'!I57-'Fall 13'!I57)</f>
        <v>-10.877747584541066</v>
      </c>
      <c r="J57" s="11">
        <f>'Fall 14 (old)'!J57-'Fall 13'!J57</f>
        <v>-43.070000000000022</v>
      </c>
      <c r="K57" s="11">
        <f>'Fall 14 (old)'!K57-'Fall 13'!K57</f>
        <v>-0.5</v>
      </c>
      <c r="L57" s="11">
        <f>IF(ISERROR('Fall 14 (old)'!L57-'Fall 13'!L57)," ", 'Fall 14 (old)'!L57-'Fall 13'!L57)</f>
        <v>-4.1699982861505411</v>
      </c>
      <c r="M57" s="11">
        <f>'Fall 14 (old)'!M57-'Fall 13'!M57</f>
        <v>0</v>
      </c>
      <c r="N57" s="11">
        <f>'Fall 14 (old)'!N57-'Fall 13'!N57</f>
        <v>0</v>
      </c>
      <c r="O57" s="11" t="str">
        <f>IF(ISERROR('Fall 14 (old)'!O57-'Fall 13'!O57)," ", 'Fall 14 (old)'!O57-'Fall 13'!O57)</f>
        <v xml:space="preserve"> </v>
      </c>
      <c r="P57" s="7"/>
      <c r="Q57" s="11">
        <f>'Fall 14 (old)'!Q57-'Fall 13'!Q57</f>
        <v>-43.070000000000022</v>
      </c>
      <c r="R57" s="11">
        <f>'Fall 14 (old)'!R57-'Fall 13'!R57</f>
        <v>-0.5</v>
      </c>
      <c r="S57" s="11">
        <f>IF(ISERROR('Fall 14 (old)'!S57-'Fall 13'!S57)," ", 'Fall 14 (old)'!S57-'Fall 13'!S57)</f>
        <v>-4.1699982861505411</v>
      </c>
    </row>
    <row r="58" spans="1:19" ht="12.75" customHeight="1" x14ac:dyDescent="0.25">
      <c r="A58" s="4"/>
      <c r="B58" s="4" t="str">
        <f>Sheet1!B47</f>
        <v>PAS</v>
      </c>
      <c r="C58" s="7">
        <f>Sheet1!C47</f>
        <v>27</v>
      </c>
      <c r="D58" s="11">
        <f>'Fall 14 (old)'!D58-'Fall 13'!D58</f>
        <v>-8.7299999999999969</v>
      </c>
      <c r="E58" s="11">
        <f>'Fall 14 (old)'!E58-'Fall 13'!E58</f>
        <v>0.53</v>
      </c>
      <c r="F58" s="11">
        <f>IF(ISERROR('Fall 14 (old)'!F58-'Fall 13'!F58)," ", 'Fall 14 (old)'!F58-'Fall 13'!F58)</f>
        <v>-16.616997561825144</v>
      </c>
      <c r="G58" s="11">
        <f>'Fall 14 (old)'!G58-'Fall 13'!G58</f>
        <v>59</v>
      </c>
      <c r="H58" s="11">
        <f>'Fall 14 (old)'!H58-'Fall 13'!H58</f>
        <v>0.72000000000000064</v>
      </c>
      <c r="I58" s="11">
        <f>IF(ISERROR('Fall 14 (old)'!I58-'Fall 13'!I58)," ", 'Fall 14 (old)'!I58-'Fall 13'!I58)</f>
        <v>7.1043516594243883</v>
      </c>
      <c r="J58" s="11">
        <f>'Fall 14 (old)'!J58-'Fall 13'!J58</f>
        <v>50.27000000000001</v>
      </c>
      <c r="K58" s="11">
        <f>'Fall 14 (old)'!K58-'Fall 13'!K58</f>
        <v>1.2500000000000009</v>
      </c>
      <c r="L58" s="11">
        <f>IF(ISERROR('Fall 14 (old)'!L58-'Fall 13'!L58)," ", 'Fall 14 (old)'!L58-'Fall 13'!L58)</f>
        <v>0.42342430573691558</v>
      </c>
      <c r="M58" s="11">
        <f>'Fall 14 (old)'!M58-'Fall 13'!M58</f>
        <v>0</v>
      </c>
      <c r="N58" s="11">
        <f>'Fall 14 (old)'!N58-'Fall 13'!N58</f>
        <v>0</v>
      </c>
      <c r="O58" s="11" t="str">
        <f>IF(ISERROR('Fall 14 (old)'!O58-'Fall 13'!O58)," ", 'Fall 14 (old)'!O58-'Fall 13'!O58)</f>
        <v xml:space="preserve"> </v>
      </c>
      <c r="P58" s="7"/>
      <c r="Q58" s="11">
        <f>'Fall 14 (old)'!Q58-'Fall 13'!Q58</f>
        <v>50.27000000000001</v>
      </c>
      <c r="R58" s="11">
        <f>'Fall 14 (old)'!R58-'Fall 13'!R58</f>
        <v>1.2500000000000009</v>
      </c>
      <c r="S58" s="11">
        <f>IF(ISERROR('Fall 14 (old)'!S58-'Fall 13'!S58)," ", 'Fall 14 (old)'!S58-'Fall 13'!S58)</f>
        <v>0.42342430573691558</v>
      </c>
    </row>
    <row r="59" spans="1:19" ht="12.75" customHeight="1" x14ac:dyDescent="0.25">
      <c r="A59" s="4"/>
      <c r="B59" s="4" t="str">
        <f>Sheet1!B48</f>
        <v>PHYS</v>
      </c>
      <c r="C59" s="7">
        <f>Sheet1!C48</f>
        <v>124</v>
      </c>
      <c r="D59" s="11">
        <f>'Fall 14 (old)'!D59-'Fall 13'!D59</f>
        <v>5.3199999999999932</v>
      </c>
      <c r="E59" s="11">
        <f>'Fall 14 (old)'!E59-'Fall 13'!E59</f>
        <v>2.6800000000000015</v>
      </c>
      <c r="F59" s="11">
        <f>IF(ISERROR('Fall 14 (old)'!F59-'Fall 13'!F59)," ", 'Fall 14 (old)'!F59-'Fall 13'!F59)</f>
        <v>-4.0962044999955118</v>
      </c>
      <c r="G59" s="11">
        <f>'Fall 14 (old)'!G59-'Fall 13'!G59</f>
        <v>-2.6000000000000014</v>
      </c>
      <c r="H59" s="11">
        <f>'Fall 14 (old)'!H59-'Fall 13'!H59</f>
        <v>-0.74</v>
      </c>
      <c r="I59" s="11">
        <f>IF(ISERROR('Fall 14 (old)'!I59-'Fall 13'!I59)," ", 'Fall 14 (old)'!I59-'Fall 13'!I59)</f>
        <v>4.4394755003450648</v>
      </c>
      <c r="J59" s="11">
        <f>'Fall 14 (old)'!J59-'Fall 13'!J59</f>
        <v>2.7199999999999704</v>
      </c>
      <c r="K59" s="11">
        <f>'Fall 14 (old)'!K59-'Fall 13'!K59</f>
        <v>1.9399999999999995</v>
      </c>
      <c r="L59" s="11">
        <f>IF(ISERROR('Fall 14 (old)'!L59-'Fall 13'!L59)," ", 'Fall 14 (old)'!L59-'Fall 13'!L59)</f>
        <v>-2.6166173111092341</v>
      </c>
      <c r="M59" s="11">
        <f>'Fall 14 (old)'!M59-'Fall 13'!M59</f>
        <v>-1.7599999999999998</v>
      </c>
      <c r="N59" s="11">
        <f>'Fall 14 (old)'!N59-'Fall 13'!N59</f>
        <v>-0.27</v>
      </c>
      <c r="O59" s="11">
        <f>IF(ISERROR('Fall 14 (old)'!O59-'Fall 13'!O59)," ", 'Fall 14 (old)'!O59-'Fall 13'!O59)</f>
        <v>-4.289888953828136E-2</v>
      </c>
      <c r="P59" s="7"/>
      <c r="Q59" s="11">
        <f>'Fall 14 (old)'!Q59-'Fall 13'!Q59</f>
        <v>0.95999999999997954</v>
      </c>
      <c r="R59" s="11">
        <f>'Fall 14 (old)'!R59-'Fall 13'!R59</f>
        <v>1.6699999999999982</v>
      </c>
      <c r="S59" s="11">
        <f>IF(ISERROR('Fall 14 (old)'!S59-'Fall 13'!S59)," ", 'Fall 14 (old)'!S59-'Fall 13'!S59)</f>
        <v>-2.04494040854917</v>
      </c>
    </row>
    <row r="60" spans="1:19" ht="12.75" customHeight="1" x14ac:dyDescent="0.25">
      <c r="A60" s="4"/>
      <c r="B60" s="4" t="str">
        <f>Sheet1!B49</f>
        <v>POLS</v>
      </c>
      <c r="C60" s="7">
        <f>Sheet1!C49</f>
        <v>51</v>
      </c>
      <c r="D60" s="11">
        <f>'Fall 14 (old)'!D60-'Fall 13'!D60</f>
        <v>173.32999999999998</v>
      </c>
      <c r="E60" s="11">
        <f>'Fall 14 (old)'!E60-'Fall 13'!E60</f>
        <v>3.06</v>
      </c>
      <c r="F60" s="11">
        <f>IF(ISERROR('Fall 14 (old)'!F60-'Fall 13'!F60)," ", 'Fall 14 (old)'!F60-'Fall 13'!F60)</f>
        <v>1.5668950423446546</v>
      </c>
      <c r="G60" s="11">
        <f>'Fall 14 (old)'!G60-'Fall 13'!G60</f>
        <v>15.849999999999994</v>
      </c>
      <c r="H60" s="11">
        <f>'Fall 14 (old)'!H60-'Fall 13'!H60</f>
        <v>1.8499999999999996</v>
      </c>
      <c r="I60" s="11">
        <f>IF(ISERROR('Fall 14 (old)'!I60-'Fall 13'!I60)," ", 'Fall 14 (old)'!I60-'Fall 13'!I60)</f>
        <v>-4.1587962295802789</v>
      </c>
      <c r="J60" s="11">
        <f>'Fall 14 (old)'!J60-'Fall 13'!J60</f>
        <v>189.17999999999995</v>
      </c>
      <c r="K60" s="11">
        <f>'Fall 14 (old)'!K60-'Fall 13'!K60</f>
        <v>4.91</v>
      </c>
      <c r="L60" s="11">
        <f>IF(ISERROR('Fall 14 (old)'!L60-'Fall 13'!L60)," ", 'Fall 14 (old)'!L60-'Fall 13'!L60)</f>
        <v>0.58225025781342055</v>
      </c>
      <c r="M60" s="11">
        <f>'Fall 14 (old)'!M60-'Fall 13'!M60</f>
        <v>-15.809999999999999</v>
      </c>
      <c r="N60" s="11">
        <f>'Fall 14 (old)'!N60-'Fall 13'!N60</f>
        <v>-1.3300000000000005</v>
      </c>
      <c r="O60" s="11">
        <f>IF(ISERROR('Fall 14 (old)'!O60-'Fall 13'!O60)," ", 'Fall 14 (old)'!O60-'Fall 13'!O60)</f>
        <v>-0.16604526597699731</v>
      </c>
      <c r="P60" s="7"/>
      <c r="Q60" s="11">
        <f>'Fall 14 (old)'!Q60-'Fall 13'!Q60</f>
        <v>173.36999999999995</v>
      </c>
      <c r="R60" s="11">
        <f>'Fall 14 (old)'!R60-'Fall 13'!R60</f>
        <v>3.5800000000000018</v>
      </c>
      <c r="S60" s="11">
        <f>IF(ISERROR('Fall 14 (old)'!S60-'Fall 13'!S60)," ", 'Fall 14 (old)'!S60-'Fall 13'!S60)</f>
        <v>3.7844972067039038</v>
      </c>
    </row>
    <row r="61" spans="1:19" ht="12.75" customHeight="1" x14ac:dyDescent="0.25">
      <c r="A61" s="4"/>
      <c r="B61" s="4" t="str">
        <f>Sheet1!B50</f>
        <v>PSY</v>
      </c>
      <c r="C61" s="4">
        <f>Sheet1!C50</f>
        <v>106</v>
      </c>
      <c r="D61" s="11">
        <f>'Fall 14 (old)'!D61-'Fall 13'!D61</f>
        <v>-16.060000000000002</v>
      </c>
      <c r="E61" s="11">
        <f>'Fall 14 (old)'!E61-'Fall 13'!E61</f>
        <v>0.5600000000000005</v>
      </c>
      <c r="F61" s="11">
        <f>IF(ISERROR('Fall 14 (old)'!F61-'Fall 13'!F61)," ", 'Fall 14 (old)'!F61-'Fall 13'!F61)</f>
        <v>-8.1570536236696967</v>
      </c>
      <c r="G61" s="11">
        <f>'Fall 14 (old)'!G61-'Fall 13'!G61</f>
        <v>56.839999999999975</v>
      </c>
      <c r="H61" s="11">
        <f>'Fall 14 (old)'!H61-'Fall 13'!H61</f>
        <v>1.67</v>
      </c>
      <c r="I61" s="11">
        <f>IF(ISERROR('Fall 14 (old)'!I61-'Fall 13'!I61)," ", 'Fall 14 (old)'!I61-'Fall 13'!I61)</f>
        <v>-0.27963041106605147</v>
      </c>
      <c r="J61" s="11">
        <f>'Fall 14 (old)'!J61-'Fall 13'!J61</f>
        <v>40.779999999999973</v>
      </c>
      <c r="K61" s="11">
        <f>'Fall 14 (old)'!K61-'Fall 13'!K61</f>
        <v>2.2300000000000004</v>
      </c>
      <c r="L61" s="11">
        <f>IF(ISERROR('Fall 14 (old)'!L61-'Fall 13'!L61)," ", 'Fall 14 (old)'!L61-'Fall 13'!L61)</f>
        <v>-2.6139535661505775</v>
      </c>
      <c r="M61" s="11">
        <f>'Fall 14 (old)'!M61-'Fall 13'!M61</f>
        <v>-15.100000000000001</v>
      </c>
      <c r="N61" s="11">
        <f>'Fall 14 (old)'!N61-'Fall 13'!N61</f>
        <v>-1</v>
      </c>
      <c r="O61" s="11">
        <f>IF(ISERROR('Fall 14 (old)'!O61-'Fall 13'!O61)," ", 'Fall 14 (old)'!O61-'Fall 13'!O61)</f>
        <v>-3.5066666666666668</v>
      </c>
      <c r="P61" s="7"/>
      <c r="Q61" s="11">
        <f>'Fall 14 (old)'!Q61-'Fall 13'!Q61</f>
        <v>25.67999999999995</v>
      </c>
      <c r="R61" s="11">
        <f>'Fall 14 (old)'!R61-'Fall 13'!R61</f>
        <v>1.2300000000000004</v>
      </c>
      <c r="S61" s="11">
        <f>IF(ISERROR('Fall 14 (old)'!S61-'Fall 13'!S61)," ", 'Fall 14 (old)'!S61-'Fall 13'!S61)</f>
        <v>-0.98496584942500931</v>
      </c>
    </row>
    <row r="62" spans="1:19" ht="12.75" customHeight="1" x14ac:dyDescent="0.25">
      <c r="A62" s="4"/>
      <c r="B62" s="4" t="str">
        <f>Sheet1!B51</f>
        <v>SOC</v>
      </c>
      <c r="C62" s="4">
        <f>Sheet1!C51</f>
        <v>82</v>
      </c>
      <c r="D62" s="11">
        <f>'Fall 14 (old)'!D62-'Fall 13'!D62</f>
        <v>0.19999999999998863</v>
      </c>
      <c r="E62" s="11">
        <f>'Fall 14 (old)'!E62-'Fall 13'!E62</f>
        <v>0.16999999999999993</v>
      </c>
      <c r="F62" s="11">
        <f>IF(ISERROR('Fall 14 (old)'!F62-'Fall 13'!F62)," ", 'Fall 14 (old)'!F62-'Fall 13'!F62)</f>
        <v>-2.7349170437405803</v>
      </c>
      <c r="G62" s="11">
        <f>'Fall 14 (old)'!G62-'Fall 13'!G62</f>
        <v>121.53999999999996</v>
      </c>
      <c r="H62" s="11">
        <f>'Fall 14 (old)'!H62-'Fall 13'!H62</f>
        <v>5.0499999999999989</v>
      </c>
      <c r="I62" s="11">
        <f>IF(ISERROR('Fall 14 (old)'!I62-'Fall 13'!I62)," ", 'Fall 14 (old)'!I62-'Fall 13'!I62)</f>
        <v>-2.6938911101646958</v>
      </c>
      <c r="J62" s="11">
        <f>'Fall 14 (old)'!J62-'Fall 13'!J62</f>
        <v>121.7399999999999</v>
      </c>
      <c r="K62" s="11">
        <f>'Fall 14 (old)'!K62-'Fall 13'!K62</f>
        <v>5.2199999999999989</v>
      </c>
      <c r="L62" s="11">
        <f>IF(ISERROR('Fall 14 (old)'!L62-'Fall 13'!L62)," ", 'Fall 14 (old)'!L62-'Fall 13'!L62)</f>
        <v>-2.7456329442426011</v>
      </c>
      <c r="M62" s="11">
        <f>'Fall 14 (old)'!M62-'Fall 13'!M62</f>
        <v>4.16</v>
      </c>
      <c r="N62" s="11">
        <f>'Fall 14 (old)'!N62-'Fall 13'!N62</f>
        <v>0.3899999999999999</v>
      </c>
      <c r="O62" s="11">
        <f>IF(ISERROR('Fall 14 (old)'!O62-'Fall 13'!O62)," ", 'Fall 14 (old)'!O62-'Fall 13'!O62)</f>
        <v>0.52361111111111214</v>
      </c>
      <c r="P62" s="7"/>
      <c r="Q62" s="11">
        <f>'Fall 14 (old)'!Q62-'Fall 13'!Q62</f>
        <v>125.89999999999998</v>
      </c>
      <c r="R62" s="11">
        <f>'Fall 14 (old)'!R62-'Fall 13'!R62</f>
        <v>5.6099999999999994</v>
      </c>
      <c r="S62" s="11">
        <f>IF(ISERROR('Fall 14 (old)'!S62-'Fall 13'!S62)," ", 'Fall 14 (old)'!S62-'Fall 13'!S62)</f>
        <v>-2.6062841776298953</v>
      </c>
    </row>
    <row r="63" spans="1:19" ht="12.75" customHeight="1" x14ac:dyDescent="0.25">
      <c r="A63" s="4"/>
      <c r="B63" s="4" t="s">
        <v>51</v>
      </c>
      <c r="C63" s="4">
        <f>SUM(C44:C60)</f>
        <v>1844</v>
      </c>
      <c r="D63" s="12">
        <f>'Fall 14 (old)'!D63-'Fall 13'!D63</f>
        <v>608.25000000000045</v>
      </c>
      <c r="E63" s="12">
        <f>'Fall 14 (old)'!E63-'Fall 13'!E63</f>
        <v>31.870000000000005</v>
      </c>
      <c r="F63" s="12">
        <f>IF(ISERROR('Fall 14 (old)'!F63-'Fall 13'!F63)," ", 'Fall 14 (old)'!F63-'Fall 13'!F63)</f>
        <v>-3.1426594887632859</v>
      </c>
      <c r="G63" s="12">
        <f>'Fall 14 (old)'!G63-'Fall 13'!G63</f>
        <v>292.28999999999996</v>
      </c>
      <c r="H63" s="12">
        <f>'Fall 14 (old)'!H63-'Fall 13'!H63</f>
        <v>17.899999999999977</v>
      </c>
      <c r="I63" s="12">
        <f>IF(ISERROR('Fall 14 (old)'!I63-'Fall 13'!I63)," ", 'Fall 14 (old)'!I63-'Fall 13'!I63)</f>
        <v>-2.276595825765785</v>
      </c>
      <c r="J63" s="12">
        <f>'Fall 14 (old)'!J63-'Fall 13'!J63</f>
        <v>900.54</v>
      </c>
      <c r="K63" s="12">
        <f>'Fall 14 (old)'!K63-'Fall 13'!K63</f>
        <v>49.769999999999982</v>
      </c>
      <c r="L63" s="12">
        <f>IF(ISERROR('Fall 14 (old)'!L63-'Fall 13'!L63)," ", 'Fall 14 (old)'!L63-'Fall 13'!L63)</f>
        <v>-2.7200325012731668</v>
      </c>
      <c r="M63" s="12">
        <f>'Fall 14 (old)'!M63-'Fall 13'!M63</f>
        <v>-44.96999999999997</v>
      </c>
      <c r="N63" s="12">
        <f>'Fall 14 (old)'!N63-'Fall 13'!N63</f>
        <v>-1.4000000000000021</v>
      </c>
      <c r="O63" s="12">
        <f>IF(ISERROR('Fall 14 (old)'!O63-'Fall 13'!O63)," ", 'Fall 14 (old)'!O63-'Fall 13'!O63)</f>
        <v>-1.5603762246754265</v>
      </c>
      <c r="P63" s="4"/>
      <c r="Q63" s="12">
        <f>'Fall 14 (old)'!Q63-'Fall 13'!Q63</f>
        <v>855.57000000000062</v>
      </c>
      <c r="R63" s="12">
        <f>'Fall 14 (old)'!R63-'Fall 13'!R63</f>
        <v>48.369999999999948</v>
      </c>
      <c r="S63" s="12">
        <f>IF(ISERROR('Fall 14 (old)'!S63-'Fall 13'!S63)," ", 'Fall 14 (old)'!S63-'Fall 13'!S63)</f>
        <v>-2.1265944707528419</v>
      </c>
    </row>
    <row r="64" spans="1:19" ht="5.0999999999999996" customHeight="1" x14ac:dyDescent="0.25">
      <c r="A64" s="4"/>
      <c r="B64" s="4"/>
      <c r="C64" s="4"/>
      <c r="D64" s="4"/>
      <c r="E64" s="4"/>
      <c r="F64" s="9"/>
      <c r="G64" s="4"/>
      <c r="H64" s="4"/>
      <c r="I64" s="9"/>
      <c r="J64" s="9"/>
      <c r="K64" s="9"/>
      <c r="L64" s="9"/>
      <c r="M64" s="4"/>
      <c r="N64" s="4"/>
      <c r="O64" s="9"/>
      <c r="P64" s="4"/>
      <c r="Q64" s="9"/>
      <c r="R64" s="9"/>
      <c r="S64" s="9"/>
    </row>
    <row r="65" spans="1:19" ht="12.75" customHeight="1" x14ac:dyDescent="0.25">
      <c r="A65" s="4" t="str">
        <f>Sheet1!A52</f>
        <v>UN</v>
      </c>
      <c r="B65" s="4" t="str">
        <f>Sheet1!B52</f>
        <v>ATHL</v>
      </c>
      <c r="C65" s="4">
        <f>Sheet1!C52</f>
        <v>8</v>
      </c>
      <c r="D65" s="11">
        <f>'Fall 14 (old)'!D65-'Fall 13'!D65</f>
        <v>0</v>
      </c>
      <c r="E65" s="11">
        <f>'Fall 14 (old)'!E65-'Fall 13'!E65</f>
        <v>0</v>
      </c>
      <c r="F65" s="11" t="str">
        <f>IF(ISERROR('Fall 14 (old)'!F65-'Fall 13'!F65)," ", 'Fall 14 (old)'!F65-'Fall 13'!F65)</f>
        <v xml:space="preserve"> </v>
      </c>
      <c r="G65" s="11">
        <f>'Fall 14 (old)'!G65-'Fall 13'!G65</f>
        <v>-3</v>
      </c>
      <c r="H65" s="11">
        <f>'Fall 14 (old)'!H65-'Fall 13'!H65</f>
        <v>0</v>
      </c>
      <c r="I65" s="11">
        <f>IF(ISERROR('Fall 14 (old)'!I65-'Fall 13'!I65)," ", 'Fall 14 (old)'!I65-'Fall 13'!I65)</f>
        <v>-0.42857142857142849</v>
      </c>
      <c r="J65" s="11">
        <f>'Fall 14 (old)'!J65-'Fall 13'!J65</f>
        <v>-3</v>
      </c>
      <c r="K65" s="11">
        <f>'Fall 14 (old)'!K65-'Fall 13'!K65</f>
        <v>0</v>
      </c>
      <c r="L65" s="11">
        <f>IF(ISERROR('Fall 14 (old)'!L65-'Fall 13'!L65)," ", 'Fall 14 (old)'!L65-'Fall 13'!L65)</f>
        <v>-0.42857142857142849</v>
      </c>
      <c r="M65" s="11">
        <f>'Fall 14 (old)'!M65-'Fall 13'!M65</f>
        <v>0</v>
      </c>
      <c r="N65" s="11">
        <f>'Fall 14 (old)'!N65-'Fall 13'!N65</f>
        <v>0</v>
      </c>
      <c r="O65" s="11" t="str">
        <f>IF(ISERROR('Fall 14 (old)'!O65-'Fall 13'!O65)," ", 'Fall 14 (old)'!O65-'Fall 13'!O65)</f>
        <v xml:space="preserve"> </v>
      </c>
      <c r="P65" s="7"/>
      <c r="Q65" s="11">
        <f>'Fall 14 (old)'!Q65-'Fall 13'!Q65</f>
        <v>-3</v>
      </c>
      <c r="R65" s="11">
        <f>'Fall 14 (old)'!R65-'Fall 13'!R65</f>
        <v>0</v>
      </c>
      <c r="S65" s="11">
        <f>IF(ISERROR('Fall 14 (old)'!S65-'Fall 13'!S65)," ", 'Fall 14 (old)'!S65-'Fall 13'!S65)</f>
        <v>-0.42857142857142849</v>
      </c>
    </row>
    <row r="66" spans="1:19" ht="12.75" customHeight="1" x14ac:dyDescent="0.25">
      <c r="A66" s="4"/>
      <c r="B66" s="4" t="str">
        <f>Sheet1!B53</f>
        <v>HNRS</v>
      </c>
      <c r="C66" s="4">
        <f>Sheet1!C53</f>
        <v>12</v>
      </c>
      <c r="D66" s="11">
        <f>'Fall 14 (old)'!D66-'Fall 13'!D66</f>
        <v>-5.0700000000000038</v>
      </c>
      <c r="E66" s="11">
        <f>'Fall 14 (old)'!E66-'Fall 13'!E66</f>
        <v>-1.3300000000000003</v>
      </c>
      <c r="F66" s="11">
        <f>IF(ISERROR('Fall 14 (old)'!F66-'Fall 13'!F66)," ", 'Fall 14 (old)'!F66-'Fall 13'!F66)</f>
        <v>9.1114843419382172</v>
      </c>
      <c r="G66" s="11">
        <f>'Fall 14 (old)'!G66-'Fall 13'!G66</f>
        <v>5.6</v>
      </c>
      <c r="H66" s="11">
        <f>'Fall 14 (old)'!H66-'Fall 13'!H66</f>
        <v>7.0000000000000062E-2</v>
      </c>
      <c r="I66" s="11">
        <f>IF(ISERROR('Fall 14 (old)'!I66-'Fall 13'!I66)," ", 'Fall 14 (old)'!I66-'Fall 13'!I66)</f>
        <v>4.1882363132363114</v>
      </c>
      <c r="J66" s="11">
        <f>'Fall 14 (old)'!J66-'Fall 13'!J66</f>
        <v>0.52999999999999403</v>
      </c>
      <c r="K66" s="11">
        <f>'Fall 14 (old)'!K66-'Fall 13'!K66</f>
        <v>-1.2600000000000002</v>
      </c>
      <c r="L66" s="11">
        <f>IF(ISERROR('Fall 14 (old)'!L66-'Fall 13'!L66)," ", 'Fall 14 (old)'!L66-'Fall 13'!L66)</f>
        <v>6.9677446808510624</v>
      </c>
      <c r="M66" s="11">
        <f>'Fall 14 (old)'!M66-'Fall 13'!M66</f>
        <v>0</v>
      </c>
      <c r="N66" s="11">
        <f>'Fall 14 (old)'!N66-'Fall 13'!N66</f>
        <v>0</v>
      </c>
      <c r="O66" s="11" t="str">
        <f>IF(ISERROR('Fall 14 (old)'!O66-'Fall 13'!O66)," ", 'Fall 14 (old)'!O66-'Fall 13'!O66)</f>
        <v xml:space="preserve"> </v>
      </c>
      <c r="P66" s="7"/>
      <c r="Q66" s="11">
        <f>'Fall 14 (old)'!Q66-'Fall 13'!Q66</f>
        <v>0.52999999999999403</v>
      </c>
      <c r="R66" s="11">
        <f>'Fall 14 (old)'!R66-'Fall 13'!R66</f>
        <v>-1.2600000000000002</v>
      </c>
      <c r="S66" s="11">
        <f>IF(ISERROR('Fall 14 (old)'!S66-'Fall 13'!S66)," ", 'Fall 14 (old)'!S66-'Fall 13'!S66)</f>
        <v>6.9677446808510624</v>
      </c>
    </row>
    <row r="67" spans="1:19" ht="12.75" customHeight="1" x14ac:dyDescent="0.25">
      <c r="A67" s="7"/>
      <c r="B67" s="4" t="str">
        <f>Sheet1!B54</f>
        <v>LIBR</v>
      </c>
      <c r="C67" s="4">
        <f>Sheet1!C54</f>
        <v>1</v>
      </c>
      <c r="D67" s="11">
        <f>'Fall 14 (old)'!D67-'Fall 13'!D67</f>
        <v>-0.60000000000000009</v>
      </c>
      <c r="E67" s="11">
        <f>'Fall 14 (old)'!E67-'Fall 13'!E67</f>
        <v>0.94000000000000006</v>
      </c>
      <c r="F67" s="11">
        <f>IF(ISERROR('Fall 14 (old)'!F67-'Fall 13'!F67)," ", 'Fall 14 (old)'!F67-'Fall 13'!F67)</f>
        <v>-22.185478073328543</v>
      </c>
      <c r="G67" s="11">
        <f>'Fall 14 (old)'!G67-'Fall 13'!G67</f>
        <v>0</v>
      </c>
      <c r="H67" s="11">
        <f>'Fall 14 (old)'!H67-'Fall 13'!H67</f>
        <v>0</v>
      </c>
      <c r="I67" s="11" t="str">
        <f>IF(ISERROR('Fall 14 (old)'!I67-'Fall 13'!I67)," ", 'Fall 14 (old)'!I67-'Fall 13'!I67)</f>
        <v xml:space="preserve"> </v>
      </c>
      <c r="J67" s="11">
        <f>'Fall 14 (old)'!J67-'Fall 13'!J67</f>
        <v>-0.60000000000000009</v>
      </c>
      <c r="K67" s="11">
        <f>'Fall 14 (old)'!K67-'Fall 13'!K67</f>
        <v>0.94000000000000006</v>
      </c>
      <c r="L67" s="11">
        <f>IF(ISERROR('Fall 14 (old)'!L67-'Fall 13'!L67)," ", 'Fall 14 (old)'!L67-'Fall 13'!L67)</f>
        <v>-22.185478073328543</v>
      </c>
      <c r="M67" s="11">
        <f>'Fall 14 (old)'!M67-'Fall 13'!M67</f>
        <v>0</v>
      </c>
      <c r="N67" s="11">
        <f>'Fall 14 (old)'!N67-'Fall 13'!N67</f>
        <v>0</v>
      </c>
      <c r="O67" s="11" t="str">
        <f>IF(ISERROR('Fall 14 (old)'!O67-'Fall 13'!O67)," ", 'Fall 14 (old)'!O67-'Fall 13'!O67)</f>
        <v xml:space="preserve"> </v>
      </c>
      <c r="P67" s="7"/>
      <c r="Q67" s="11">
        <f>'Fall 14 (old)'!Q67-'Fall 13'!Q67</f>
        <v>-0.60000000000000009</v>
      </c>
      <c r="R67" s="11">
        <f>'Fall 14 (old)'!R67-'Fall 13'!R67</f>
        <v>0.94000000000000006</v>
      </c>
      <c r="S67" s="11">
        <f>IF(ISERROR('Fall 14 (old)'!S67-'Fall 13'!S67)," ", 'Fall 14 (old)'!S67-'Fall 13'!S67)</f>
        <v>-22.185478073328543</v>
      </c>
    </row>
    <row r="68" spans="1:19" ht="12.75" customHeight="1" x14ac:dyDescent="0.25">
      <c r="A68" s="7"/>
      <c r="B68" s="4" t="str">
        <f>Sheet1!B55</f>
        <v>UNIV</v>
      </c>
      <c r="C68" s="4">
        <f>Sheet1!C55</f>
        <v>75</v>
      </c>
      <c r="D68" s="11">
        <f>'Fall 14 (old)'!D68-'Fall 13'!D68</f>
        <v>-16.800000000000011</v>
      </c>
      <c r="E68" s="11">
        <f>'Fall 14 (old)'!E68-'Fall 13'!E68</f>
        <v>2.62</v>
      </c>
      <c r="F68" s="11">
        <f>IF(ISERROR('Fall 14 (old)'!F68-'Fall 13'!F68)," ", 'Fall 14 (old)'!F68-'Fall 13'!F68)</f>
        <v>-14.28120358216891</v>
      </c>
      <c r="G68" s="11">
        <f>'Fall 14 (old)'!G68-'Fall 13'!G68</f>
        <v>0.46999999999999886</v>
      </c>
      <c r="H68" s="11">
        <f>'Fall 14 (old)'!H68-'Fall 13'!H68</f>
        <v>1.2100000000000002</v>
      </c>
      <c r="I68" s="11">
        <f>IF(ISERROR('Fall 14 (old)'!I68-'Fall 13'!I68)," ", 'Fall 14 (old)'!I68-'Fall 13'!I68)</f>
        <v>-8.1873477504350003</v>
      </c>
      <c r="J68" s="11">
        <f>'Fall 14 (old)'!J68-'Fall 13'!J68</f>
        <v>-16.330000000000013</v>
      </c>
      <c r="K68" s="11">
        <f>'Fall 14 (old)'!K68-'Fall 13'!K68</f>
        <v>3.83</v>
      </c>
      <c r="L68" s="11">
        <f>IF(ISERROR('Fall 14 (old)'!L68-'Fall 13'!L68)," ", 'Fall 14 (old)'!L68-'Fall 13'!L68)</f>
        <v>-12.880877089899045</v>
      </c>
      <c r="M68" s="11">
        <f>'Fall 14 (old)'!M68-'Fall 13'!M68</f>
        <v>-0.08</v>
      </c>
      <c r="N68" s="11">
        <f>'Fall 14 (old)'!N68-'Fall 13'!N68</f>
        <v>-1</v>
      </c>
      <c r="O68" s="11" t="str">
        <f>IF(ISERROR('Fall 14 (old)'!O68-'Fall 13'!O68)," ", 'Fall 14 (old)'!O68-'Fall 13'!O68)</f>
        <v xml:space="preserve"> </v>
      </c>
      <c r="P68" s="7"/>
      <c r="Q68" s="11">
        <f>'Fall 14 (old)'!Q68-'Fall 13'!Q68</f>
        <v>-16.410000000000025</v>
      </c>
      <c r="R68" s="11">
        <f>'Fall 14 (old)'!R68-'Fall 13'!R68</f>
        <v>2.83</v>
      </c>
      <c r="S68" s="11">
        <f>IF(ISERROR('Fall 14 (old)'!S68-'Fall 13'!S68)," ", 'Fall 14 (old)'!S68-'Fall 13'!S68)</f>
        <v>-8.7590703964262424</v>
      </c>
    </row>
    <row r="69" spans="1:19" ht="12.75" customHeight="1" x14ac:dyDescent="0.25">
      <c r="A69" s="7"/>
      <c r="B69" s="4" t="s">
        <v>51</v>
      </c>
      <c r="C69" s="4">
        <f>SUM(C50:C66)</f>
        <v>2698</v>
      </c>
      <c r="D69" s="12">
        <f>'Fall 14 (old)'!D69-'Fall 13'!D69</f>
        <v>-22.470000000000027</v>
      </c>
      <c r="E69" s="12">
        <f>'Fall 14 (old)'!E69-'Fall 13'!E69</f>
        <v>2.2300000000000004</v>
      </c>
      <c r="F69" s="12">
        <f>IF(ISERROR('Fall 14 (old)'!F69-'Fall 13'!F69)," ", 'Fall 14 (old)'!F69-'Fall 13'!F69)</f>
        <v>-8.1883316213712121</v>
      </c>
      <c r="G69" s="12">
        <f>'Fall 14 (old)'!G69-'Fall 13'!G69</f>
        <v>3.0699999999999932</v>
      </c>
      <c r="H69" s="12">
        <f>'Fall 14 (old)'!H69-'Fall 13'!H69</f>
        <v>1.2799999999999994</v>
      </c>
      <c r="I69" s="12">
        <f>IF(ISERROR('Fall 14 (old)'!I69-'Fall 13'!I69)," ", 'Fall 14 (old)'!I69-'Fall 13'!I69)</f>
        <v>-0.33637677600216698</v>
      </c>
      <c r="J69" s="12">
        <f>'Fall 14 (old)'!J69-'Fall 13'!J69</f>
        <v>-19.400000000000034</v>
      </c>
      <c r="K69" s="12">
        <f>'Fall 14 (old)'!K69-'Fall 13'!K69</f>
        <v>3.509999999999998</v>
      </c>
      <c r="L69" s="12">
        <f>IF(ISERROR('Fall 14 (old)'!L69-'Fall 13'!L69)," ", 'Fall 14 (old)'!L69-'Fall 13'!L69)</f>
        <v>-3.3038009187980677</v>
      </c>
      <c r="M69" s="12">
        <f>'Fall 14 (old)'!M69-'Fall 13'!M69</f>
        <v>-0.08</v>
      </c>
      <c r="N69" s="12">
        <f>'Fall 14 (old)'!N69-'Fall 13'!N69</f>
        <v>-1</v>
      </c>
      <c r="O69" s="12" t="str">
        <f>IF(ISERROR('Fall 14 (old)'!O69-'Fall 13'!O69)," ", 'Fall 14 (old)'!O69-'Fall 13'!O69)</f>
        <v xml:space="preserve"> </v>
      </c>
      <c r="P69" s="4"/>
      <c r="Q69" s="12">
        <f>'Fall 14 (old)'!Q69-'Fall 13'!Q69</f>
        <v>-19.480000000000047</v>
      </c>
      <c r="R69" s="12">
        <f>'Fall 14 (old)'!R69-'Fall 13'!R69</f>
        <v>2.509999999999998</v>
      </c>
      <c r="S69" s="12">
        <f>IF(ISERROR('Fall 14 (old)'!S69-'Fall 13'!S69)," ", 'Fall 14 (old)'!S69-'Fall 13'!S69)</f>
        <v>-2.5457497175340045</v>
      </c>
    </row>
    <row r="70" spans="1:19" ht="5.0999999999999996" customHeight="1" x14ac:dyDescent="0.25">
      <c r="A70" s="7"/>
      <c r="B70" s="7"/>
      <c r="C70" s="7"/>
      <c r="D70" s="7"/>
      <c r="E70" s="7"/>
      <c r="F70" s="7"/>
      <c r="G70" s="7"/>
      <c r="H70" s="7"/>
      <c r="I70" s="7" t="str">
        <f t="shared" ref="I70" si="3">IF(ISERROR(G70/H70),"",G70/H70)</f>
        <v/>
      </c>
      <c r="J70" s="7"/>
      <c r="K70" s="7"/>
      <c r="L70" s="7"/>
      <c r="M70" s="7"/>
      <c r="N70" s="7"/>
      <c r="O70" s="7" t="str">
        <f t="shared" ref="O70" si="4">IF(ISERROR(M70/N70),"",M70/N70)</f>
        <v/>
      </c>
      <c r="P70" s="7"/>
      <c r="Q70" s="7"/>
      <c r="R70" s="7"/>
      <c r="S70" s="7"/>
    </row>
    <row r="71" spans="1:19" ht="12.75" customHeight="1" x14ac:dyDescent="0.25">
      <c r="A71" s="4" t="s">
        <v>52</v>
      </c>
      <c r="B71" s="4"/>
      <c r="C71" s="4" t="e">
        <f>#REF!+C21+C26+C34+C45+C63+C61</f>
        <v>#REF!</v>
      </c>
      <c r="D71" s="12">
        <f>'Fall 14 (old)'!D71-'Fall 13'!D71</f>
        <v>1068.67</v>
      </c>
      <c r="E71" s="12">
        <f>'Fall 14 (old)'!E71-'Fall 13'!E71</f>
        <v>63.279999999999973</v>
      </c>
      <c r="F71" s="12">
        <f>IF(ISERROR('Fall 14 (old)'!F71-'Fall 13'!F71)," ", 'Fall 14 (old)'!F71-'Fall 13'!F71)</f>
        <v>-1.7724604443953638</v>
      </c>
      <c r="G71" s="12">
        <f>'Fall 14 (old)'!G71-'Fall 13'!G71</f>
        <v>856.73999999999978</v>
      </c>
      <c r="H71" s="12">
        <f>'Fall 14 (old)'!H71-'Fall 13'!H71</f>
        <v>27.749999999999943</v>
      </c>
      <c r="I71" s="12">
        <f>IF(ISERROR('Fall 14 (old)'!I71-'Fall 13'!I71)," ", 'Fall 14 (old)'!I71-'Fall 13'!I71)</f>
        <v>0.56112256197765831</v>
      </c>
      <c r="J71" s="12">
        <f>'Fall 14 (old)'!J71-'Fall 13'!J71</f>
        <v>1925.4100000000035</v>
      </c>
      <c r="K71" s="12">
        <f>'Fall 14 (old)'!K71-'Fall 13'!K71</f>
        <v>91.029999999999973</v>
      </c>
      <c r="L71" s="12">
        <f>IF(ISERROR('Fall 14 (old)'!L71-'Fall 13'!L71)," ", 'Fall 14 (old)'!L71-'Fall 13'!L71)</f>
        <v>-0.41461451003191385</v>
      </c>
      <c r="M71" s="12">
        <f>'Fall 14 (old)'!M71-'Fall 13'!M71</f>
        <v>-26.220000000000027</v>
      </c>
      <c r="N71" s="12">
        <f>'Fall 14 (old)'!N71-'Fall 13'!N71</f>
        <v>-25.370000000000019</v>
      </c>
      <c r="O71" s="12">
        <f>IF(ISERROR('Fall 14 (old)'!O71-'Fall 13'!O71)," ", 'Fall 14 (old)'!O71-'Fall 13'!O71)</f>
        <v>1.9259049580100154</v>
      </c>
      <c r="P71" s="4"/>
      <c r="Q71" s="12">
        <f>'Fall 14 (old)'!Q71-'Fall 13'!Q71</f>
        <v>1899.1900000000023</v>
      </c>
      <c r="R71" s="12">
        <f>'Fall 14 (old)'!R71-'Fall 13'!R71</f>
        <v>65.659999999999968</v>
      </c>
      <c r="S71" s="12">
        <f>IF(ISERROR('Fall 14 (old)'!S71-'Fall 13'!S71)," ", 'Fall 14 (old)'!S71-'Fall 13'!S71)</f>
        <v>0.4942928514138174</v>
      </c>
    </row>
  </sheetData>
  <mergeCells count="5">
    <mergeCell ref="D1:F1"/>
    <mergeCell ref="G1:I1"/>
    <mergeCell ref="J1:L1"/>
    <mergeCell ref="M1:O1"/>
    <mergeCell ref="Q1:S1"/>
  </mergeCells>
  <pageMargins left="0.2" right="0.2" top="0.5" bottom="0.5" header="0.3" footer="0.3"/>
  <pageSetup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4</vt:i4>
      </vt:variant>
    </vt:vector>
  </HeadingPairs>
  <TitlesOfParts>
    <vt:vector size="15" baseType="lpstr">
      <vt:lpstr>Summer 14</vt:lpstr>
      <vt:lpstr>Fall 14</vt:lpstr>
      <vt:lpstr>Fall 14 (old)</vt:lpstr>
      <vt:lpstr>Sheet3</vt:lpstr>
      <vt:lpstr>Sheet2</vt:lpstr>
      <vt:lpstr>Fall 13</vt:lpstr>
      <vt:lpstr>Sheet1</vt:lpstr>
      <vt:lpstr>Differences_Sheet2 - Sheet1</vt:lpstr>
      <vt:lpstr>Differences_Fall 14 - Fall 13</vt:lpstr>
      <vt:lpstr>Winter 15</vt:lpstr>
      <vt:lpstr>Spring 15</vt:lpstr>
      <vt:lpstr>'Differences_Fall 14 - Fall 13'!Print_Titles</vt:lpstr>
      <vt:lpstr>'Fall 13'!Print_Titles</vt:lpstr>
      <vt:lpstr>'Fall 14'!Print_Titles</vt:lpstr>
      <vt:lpstr>'Fall 14 (old)'!Print_Titles</vt:lpstr>
    </vt:vector>
  </TitlesOfParts>
  <Company>Exported Data, created by SPSS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SPSS Inc. Export Facility</dc:creator>
  <cp:lastModifiedBy>JCHEN13</cp:lastModifiedBy>
  <cp:lastPrinted>2015-03-26T16:29:28Z</cp:lastPrinted>
  <dcterms:created xsi:type="dcterms:W3CDTF">2007-02-23T14:58:14Z</dcterms:created>
  <dcterms:modified xsi:type="dcterms:W3CDTF">2015-06-30T21:15:13Z</dcterms:modified>
</cp:coreProperties>
</file>