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840" windowWidth="19320" windowHeight="10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<sst xmlns="http://schemas.openxmlformats.org/spreadsheetml/2006/main" count="51" uniqueCount="38">
  <si>
    <t>SUMMER 2011</t>
  </si>
  <si>
    <t>FALL 2011</t>
  </si>
  <si>
    <t>WINTER 2012</t>
  </si>
  <si>
    <t>SPRING 2012</t>
  </si>
  <si>
    <t>FINAL</t>
  </si>
  <si>
    <t>QTR FTES</t>
  </si>
  <si>
    <t>CY FTES</t>
  </si>
  <si>
    <t>08/09 CY FTES FINAL</t>
  </si>
  <si>
    <t>09/10 CY FTES FINAL</t>
  </si>
  <si>
    <t>10/11 CY FTES FINAL</t>
  </si>
  <si>
    <t>11/12 CY FTES TARGET</t>
  </si>
  <si>
    <t>TARGET</t>
  </si>
  <si>
    <t>ACTUAL AS OF 07/18/11</t>
  </si>
  <si>
    <t>FTES ACTUAL - INIT TARGET</t>
  </si>
  <si>
    <t>% ACTUAL/ INIT TARGET</t>
  </si>
  <si>
    <t>ACTUAL AS OF 10/17/11</t>
  </si>
  <si>
    <t>DIFF (CALC - TARGET)</t>
  </si>
  <si>
    <t>A/L</t>
  </si>
  <si>
    <t>B/E</t>
  </si>
  <si>
    <t>CCOE</t>
  </si>
  <si>
    <t>ECST</t>
  </si>
  <si>
    <t>H/HS</t>
  </si>
  <si>
    <t>N/SS</t>
  </si>
  <si>
    <t>UNIV</t>
  </si>
  <si>
    <t>TOTAL</t>
  </si>
  <si>
    <t>RESIDENT FTES</t>
  </si>
  <si>
    <t>NON-RESIDENT FTES</t>
  </si>
  <si>
    <t>COLLEGE</t>
  </si>
  <si>
    <t>ORIGINAL TARGET</t>
  </si>
  <si>
    <t>% OF ORIGINAL TARGET</t>
  </si>
  <si>
    <t>% of original CY target if winter and spring targets are met</t>
  </si>
  <si>
    <t>CALC If new winter and spring targets are met</t>
  </si>
  <si>
    <t>CALC to date</t>
  </si>
  <si>
    <t>ACTUAL AS OF  02/06/12</t>
  </si>
  <si>
    <t>% ACTUAL/Home stretch target</t>
  </si>
  <si>
    <t>"Down the home stretch" target</t>
  </si>
  <si>
    <t>SAME POINT SPR '11 04/25/11</t>
  </si>
  <si>
    <t>ACTUAL AS OF 04/30/12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</si>
</sst>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4" fillId="0" borderId="0" xfId="55" applyFont="1" applyBorder="1" applyAlignment="1">
      <alignment/>
      <protection/>
    </xf>
    <xf numFmtId="43" fontId="5" fillId="0" borderId="0" xfId="42" applyFont="1" applyBorder="1" applyAlignment="1">
      <alignment/>
    </xf>
    <xf numFmtId="43" fontId="4" fillId="0" borderId="0" xfId="42" applyFont="1" applyBorder="1" applyAlignment="1">
      <alignment/>
    </xf>
    <xf numFmtId="0" fontId="4" fillId="0" borderId="10" xfId="55" applyFont="1" applyBorder="1" applyAlignment="1">
      <alignment/>
      <protection/>
    </xf>
    <xf numFmtId="0" fontId="6" fillId="0" borderId="10" xfId="55" applyFont="1" applyBorder="1" applyAlignment="1">
      <alignment/>
      <protection/>
    </xf>
    <xf numFmtId="164" fontId="3" fillId="0" borderId="10" xfId="42" applyNumberFormat="1" applyFont="1" applyFill="1" applyBorder="1" applyAlignment="1">
      <alignment/>
    </xf>
    <xf numFmtId="43" fontId="3" fillId="0" borderId="10" xfId="42" applyFont="1" applyFill="1" applyBorder="1" applyAlignment="1">
      <alignment/>
    </xf>
    <xf numFmtId="43" fontId="3" fillId="33" borderId="10" xfId="42" applyFont="1" applyFill="1" applyBorder="1" applyAlignment="1">
      <alignment/>
    </xf>
    <xf numFmtId="6" fontId="3" fillId="0" borderId="10" xfId="55" applyNumberFormat="1" applyFont="1" applyFill="1" applyBorder="1" applyAlignment="1">
      <alignment/>
      <protection/>
    </xf>
    <xf numFmtId="0" fontId="6" fillId="0" borderId="10" xfId="55" applyFont="1" applyFill="1" applyBorder="1" applyAlignment="1">
      <alignment wrapText="1"/>
      <protection/>
    </xf>
    <xf numFmtId="0" fontId="6" fillId="34" borderId="10" xfId="55" applyFont="1" applyFill="1" applyBorder="1" applyAlignment="1">
      <alignment/>
      <protection/>
    </xf>
    <xf numFmtId="41" fontId="6" fillId="0" borderId="10" xfId="55" applyNumberFormat="1" applyFont="1" applyFill="1" applyBorder="1" applyAlignment="1">
      <alignment wrapText="1"/>
      <protection/>
    </xf>
    <xf numFmtId="0" fontId="6" fillId="35" borderId="10" xfId="55" applyFont="1" applyFill="1" applyBorder="1" applyAlignment="1">
      <alignment wrapText="1"/>
      <protection/>
    </xf>
    <xf numFmtId="0" fontId="6" fillId="36" borderId="10" xfId="55" applyFont="1" applyFill="1" applyBorder="1" applyAlignment="1">
      <alignment wrapText="1"/>
      <protection/>
    </xf>
    <xf numFmtId="0" fontId="6" fillId="37" borderId="10" xfId="55" applyFont="1" applyFill="1" applyBorder="1" applyAlignment="1">
      <alignment wrapText="1"/>
      <protection/>
    </xf>
    <xf numFmtId="164" fontId="3" fillId="38" borderId="10" xfId="42" applyNumberFormat="1" applyFont="1" applyFill="1" applyBorder="1" applyAlignment="1">
      <alignment wrapText="1"/>
    </xf>
    <xf numFmtId="0" fontId="3" fillId="38" borderId="10" xfId="55" applyFont="1" applyFill="1" applyBorder="1" applyAlignment="1">
      <alignment wrapText="1"/>
      <protection/>
    </xf>
    <xf numFmtId="165" fontId="3" fillId="38" borderId="10" xfId="58" applyNumberFormat="1" applyFont="1" applyFill="1" applyBorder="1" applyAlignment="1">
      <alignment wrapText="1"/>
    </xf>
    <xf numFmtId="0" fontId="3" fillId="0" borderId="10" xfId="55" applyFont="1" applyFill="1" applyBorder="1" applyAlignment="1">
      <alignment/>
      <protection/>
    </xf>
    <xf numFmtId="38" fontId="3" fillId="0" borderId="10" xfId="42" applyNumberFormat="1" applyFont="1" applyFill="1" applyBorder="1" applyAlignment="1">
      <alignment/>
    </xf>
    <xf numFmtId="38" fontId="3" fillId="33" borderId="10" xfId="42" applyNumberFormat="1" applyFont="1" applyFill="1" applyBorder="1" applyAlignment="1">
      <alignment/>
    </xf>
    <xf numFmtId="1" fontId="3" fillId="0" borderId="10" xfId="0" applyNumberFormat="1" applyFont="1" applyBorder="1" applyAlignment="1">
      <alignment/>
    </xf>
    <xf numFmtId="38" fontId="3" fillId="0" borderId="10" xfId="55" applyNumberFormat="1" applyFont="1" applyFill="1" applyBorder="1" applyAlignment="1">
      <alignment/>
      <protection/>
    </xf>
    <xf numFmtId="165" fontId="3" fillId="34" borderId="10" xfId="58" applyNumberFormat="1" applyFont="1" applyFill="1" applyBorder="1" applyAlignment="1">
      <alignment/>
    </xf>
    <xf numFmtId="41" fontId="3" fillId="0" borderId="10" xfId="0" applyNumberFormat="1" applyFont="1" applyBorder="1" applyAlignment="1">
      <alignment/>
    </xf>
    <xf numFmtId="165" fontId="3" fillId="35" borderId="10" xfId="58" applyNumberFormat="1" applyFont="1" applyFill="1" applyBorder="1" applyAlignment="1">
      <alignment/>
    </xf>
    <xf numFmtId="165" fontId="3" fillId="36" borderId="10" xfId="58" applyNumberFormat="1" applyFont="1" applyFill="1" applyBorder="1" applyAlignment="1">
      <alignment/>
    </xf>
    <xf numFmtId="38" fontId="3" fillId="0" borderId="10" xfId="55" applyNumberFormat="1" applyFont="1" applyBorder="1" applyAlignment="1">
      <alignment/>
      <protection/>
    </xf>
    <xf numFmtId="165" fontId="3" fillId="37" borderId="10" xfId="58" applyNumberFormat="1" applyFont="1" applyFill="1" applyBorder="1" applyAlignment="1">
      <alignment/>
    </xf>
    <xf numFmtId="38" fontId="3" fillId="38" borderId="10" xfId="55" applyNumberFormat="1" applyFont="1" applyFill="1" applyBorder="1" applyAlignment="1">
      <alignment/>
      <protection/>
    </xf>
    <xf numFmtId="165" fontId="3" fillId="38" borderId="10" xfId="58" applyNumberFormat="1" applyFont="1" applyFill="1" applyBorder="1" applyAlignment="1">
      <alignment/>
    </xf>
    <xf numFmtId="41" fontId="3" fillId="0" borderId="0" xfId="0" applyNumberFormat="1" applyFont="1" applyAlignment="1">
      <alignment/>
    </xf>
    <xf numFmtId="38" fontId="6" fillId="0" borderId="10" xfId="55" applyNumberFormat="1" applyFont="1" applyFill="1" applyBorder="1" applyAlignment="1">
      <alignment/>
      <protection/>
    </xf>
    <xf numFmtId="38" fontId="6" fillId="0" borderId="11" xfId="55" applyNumberFormat="1" applyFont="1" applyFill="1" applyBorder="1" applyAlignment="1">
      <alignment/>
      <protection/>
    </xf>
    <xf numFmtId="38" fontId="6" fillId="33" borderId="10" xfId="55" applyNumberFormat="1" applyFont="1" applyFill="1" applyBorder="1" applyAlignment="1">
      <alignment/>
      <protection/>
    </xf>
    <xf numFmtId="38" fontId="6" fillId="0" borderId="10" xfId="55" applyNumberFormat="1" applyFont="1" applyBorder="1" applyAlignment="1">
      <alignment/>
      <protection/>
    </xf>
    <xf numFmtId="165" fontId="6" fillId="34" borderId="10" xfId="58" applyNumberFormat="1" applyFont="1" applyFill="1" applyBorder="1" applyAlignment="1">
      <alignment/>
    </xf>
    <xf numFmtId="165" fontId="6" fillId="35" borderId="10" xfId="58" applyNumberFormat="1" applyFont="1" applyFill="1" applyBorder="1" applyAlignment="1">
      <alignment/>
    </xf>
    <xf numFmtId="165" fontId="6" fillId="36" borderId="10" xfId="58" applyNumberFormat="1" applyFont="1" applyFill="1" applyBorder="1" applyAlignment="1">
      <alignment/>
    </xf>
    <xf numFmtId="165" fontId="6" fillId="37" borderId="10" xfId="58" applyNumberFormat="1" applyFont="1" applyFill="1" applyBorder="1" applyAlignment="1">
      <alignment/>
    </xf>
    <xf numFmtId="38" fontId="6" fillId="38" borderId="10" xfId="55" applyNumberFormat="1" applyFont="1" applyFill="1" applyBorder="1" applyAlignment="1">
      <alignment/>
      <protection/>
    </xf>
    <xf numFmtId="165" fontId="6" fillId="38" borderId="10" xfId="58" applyNumberFormat="1" applyFont="1" applyFill="1" applyBorder="1" applyAlignment="1">
      <alignment/>
    </xf>
    <xf numFmtId="0" fontId="6" fillId="0" borderId="11" xfId="55" applyFont="1" applyBorder="1" applyAlignment="1">
      <alignment/>
      <protection/>
    </xf>
    <xf numFmtId="38" fontId="6" fillId="0" borderId="12" xfId="55" applyNumberFormat="1" applyFont="1" applyFill="1" applyBorder="1" applyAlignment="1">
      <alignment/>
      <protection/>
    </xf>
    <xf numFmtId="0" fontId="6" fillId="0" borderId="12" xfId="0" applyFont="1" applyBorder="1" applyAlignment="1">
      <alignment/>
    </xf>
    <xf numFmtId="0" fontId="6" fillId="0" borderId="12" xfId="0" applyFont="1" applyFill="1" applyBorder="1" applyAlignment="1">
      <alignment/>
    </xf>
    <xf numFmtId="0" fontId="5" fillId="0" borderId="0" xfId="55" applyFont="1" applyAlignment="1">
      <alignment horizontal="center" vertical="center"/>
      <protection/>
    </xf>
    <xf numFmtId="164" fontId="4" fillId="0" borderId="10" xfId="42" applyNumberFormat="1" applyFont="1" applyFill="1" applyBorder="1" applyAlignment="1">
      <alignment horizontal="center" textRotation="90" wrapText="1"/>
    </xf>
    <xf numFmtId="43" fontId="4" fillId="0" borderId="10" xfId="42" applyFont="1" applyFill="1" applyBorder="1" applyAlignment="1">
      <alignment horizontal="center" textRotation="90" wrapText="1"/>
    </xf>
    <xf numFmtId="43" fontId="4" fillId="33" borderId="10" xfId="42" applyFont="1" applyFill="1" applyBorder="1" applyAlignment="1">
      <alignment horizontal="center" textRotation="90" wrapText="1"/>
    </xf>
    <xf numFmtId="6" fontId="4" fillId="0" borderId="13" xfId="55" applyNumberFormat="1" applyFont="1" applyFill="1" applyBorder="1" applyAlignment="1">
      <alignment horizontal="center" textRotation="90" wrapText="1"/>
      <protection/>
    </xf>
    <xf numFmtId="0" fontId="4" fillId="0" borderId="10" xfId="55" applyFont="1" applyFill="1" applyBorder="1" applyAlignment="1">
      <alignment horizontal="center" textRotation="90" wrapText="1"/>
      <protection/>
    </xf>
    <xf numFmtId="0" fontId="4" fillId="34" borderId="10" xfId="55" applyFont="1" applyFill="1" applyBorder="1" applyAlignment="1">
      <alignment horizontal="center" textRotation="90" wrapText="1"/>
      <protection/>
    </xf>
    <xf numFmtId="0" fontId="4" fillId="35" borderId="10" xfId="55" applyFont="1" applyFill="1" applyBorder="1" applyAlignment="1">
      <alignment horizontal="center" textRotation="90" wrapText="1"/>
      <protection/>
    </xf>
    <xf numFmtId="0" fontId="4" fillId="36" borderId="10" xfId="55" applyFont="1" applyFill="1" applyBorder="1" applyAlignment="1">
      <alignment horizontal="center" textRotation="90" wrapText="1"/>
      <protection/>
    </xf>
    <xf numFmtId="0" fontId="4" fillId="37" borderId="14" xfId="55" applyFont="1" applyFill="1" applyBorder="1" applyAlignment="1">
      <alignment horizontal="center" textRotation="90" wrapText="1"/>
      <protection/>
    </xf>
    <xf numFmtId="164" fontId="4" fillId="38" borderId="10" xfId="42" applyNumberFormat="1" applyFont="1" applyFill="1" applyBorder="1" applyAlignment="1">
      <alignment horizontal="center" textRotation="90" wrapText="1"/>
    </xf>
    <xf numFmtId="0" fontId="4" fillId="38" borderId="10" xfId="55" applyFont="1" applyFill="1" applyBorder="1" applyAlignment="1">
      <alignment horizontal="center" textRotation="90" wrapText="1"/>
      <protection/>
    </xf>
    <xf numFmtId="165" fontId="4" fillId="38" borderId="10" xfId="58" applyNumberFormat="1" applyFont="1" applyFill="1" applyBorder="1" applyAlignment="1">
      <alignment horizontal="center" textRotation="90" wrapText="1"/>
    </xf>
    <xf numFmtId="0" fontId="4" fillId="0" borderId="13" xfId="55" applyFont="1" applyFill="1" applyBorder="1" applyAlignment="1">
      <alignment horizontal="center" textRotation="90" wrapText="1"/>
      <protection/>
    </xf>
    <xf numFmtId="0" fontId="5" fillId="0" borderId="0" xfId="55" applyFont="1" applyFill="1" applyAlignment="1">
      <alignment horizontal="center" vertical="center"/>
      <protection/>
    </xf>
    <xf numFmtId="6" fontId="4" fillId="0" borderId="12" xfId="55" applyNumberFormat="1" applyFont="1" applyFill="1" applyBorder="1" applyAlignment="1">
      <alignment horizontal="center" textRotation="90" wrapText="1"/>
      <protection/>
    </xf>
    <xf numFmtId="0" fontId="6" fillId="0" borderId="11" xfId="55" applyFont="1" applyFill="1" applyBorder="1" applyAlignment="1">
      <alignment wrapText="1"/>
      <protection/>
    </xf>
    <xf numFmtId="38" fontId="3" fillId="0" borderId="11" xfId="55" applyNumberFormat="1" applyFont="1" applyFill="1" applyBorder="1" applyAlignment="1">
      <alignment/>
      <protection/>
    </xf>
    <xf numFmtId="3" fontId="6" fillId="0" borderId="13" xfId="55" applyNumberFormat="1" applyFont="1" applyFill="1" applyBorder="1" applyAlignment="1">
      <alignment wrapText="1"/>
      <protection/>
    </xf>
    <xf numFmtId="41" fontId="3" fillId="0" borderId="13" xfId="0" applyNumberFormat="1" applyFont="1" applyBorder="1" applyAlignment="1">
      <alignment/>
    </xf>
    <xf numFmtId="38" fontId="6" fillId="0" borderId="13" xfId="55" applyNumberFormat="1" applyFont="1" applyFill="1" applyBorder="1" applyAlignment="1">
      <alignment/>
      <protection/>
    </xf>
    <xf numFmtId="164" fontId="6" fillId="0" borderId="13" xfId="42" applyNumberFormat="1" applyFont="1" applyFill="1" applyBorder="1" applyAlignment="1">
      <alignment wrapText="1"/>
    </xf>
    <xf numFmtId="38" fontId="3" fillId="0" borderId="13" xfId="55" applyNumberFormat="1" applyFont="1" applyBorder="1" applyAlignment="1">
      <alignment/>
      <protection/>
    </xf>
    <xf numFmtId="165" fontId="3" fillId="38" borderId="10" xfId="55" applyNumberFormat="1" applyFont="1" applyFill="1" applyBorder="1" applyAlignment="1">
      <alignment wrapText="1"/>
      <protection/>
    </xf>
    <xf numFmtId="3" fontId="3" fillId="38" borderId="10" xfId="55" applyNumberFormat="1" applyFont="1" applyFill="1" applyBorder="1" applyAlignment="1">
      <alignment wrapText="1"/>
      <protection/>
    </xf>
    <xf numFmtId="3" fontId="6" fillId="38" borderId="10" xfId="55" applyNumberFormat="1" applyFont="1" applyFill="1" applyBorder="1" applyAlignment="1">
      <alignment wrapText="1"/>
      <protection/>
    </xf>
    <xf numFmtId="165" fontId="6" fillId="38" borderId="10" xfId="55" applyNumberFormat="1" applyFont="1" applyFill="1" applyBorder="1" applyAlignment="1">
      <alignment wrapText="1"/>
      <protection/>
    </xf>
    <xf numFmtId="6" fontId="4" fillId="0" borderId="15" xfId="55" applyNumberFormat="1" applyFont="1" applyFill="1" applyBorder="1" applyAlignment="1">
      <alignment horizontal="center" textRotation="90" wrapText="1"/>
      <protection/>
    </xf>
    <xf numFmtId="0" fontId="4" fillId="0" borderId="16" xfId="55" applyFont="1" applyFill="1" applyBorder="1" applyAlignment="1">
      <alignment horizontal="center" textRotation="90" wrapText="1"/>
      <protection/>
    </xf>
    <xf numFmtId="0" fontId="0" fillId="0" borderId="0" xfId="0" applyAlignment="1">
      <alignment/>
    </xf>
    <xf numFmtId="0" fontId="4" fillId="37" borderId="11" xfId="55" applyFont="1" applyFill="1" applyBorder="1" applyAlignment="1">
      <alignment horizontal="center"/>
      <protection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38" borderId="11" xfId="55" applyFont="1" applyFill="1" applyBorder="1" applyAlignment="1">
      <alignment horizontal="center"/>
      <protection/>
    </xf>
    <xf numFmtId="0" fontId="4" fillId="38" borderId="12" xfId="55" applyFont="1" applyFill="1" applyBorder="1" applyAlignment="1">
      <alignment horizontal="center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34" borderId="11" xfId="55" applyFont="1" applyFill="1" applyBorder="1" applyAlignment="1">
      <alignment horizontal="center"/>
      <protection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" fillId="35" borderId="11" xfId="55" applyFont="1" applyFill="1" applyBorder="1" applyAlignment="1">
      <alignment horizontal="center"/>
      <protection/>
    </xf>
    <xf numFmtId="0" fontId="4" fillId="36" borderId="11" xfId="55" applyFont="1" applyFill="1" applyBorder="1" applyAlignment="1">
      <alignment horizontal="center"/>
      <protection/>
    </xf>
    <xf numFmtId="6" fontId="4" fillId="0" borderId="10" xfId="55" applyNumberFormat="1" applyFont="1" applyFill="1" applyBorder="1" applyAlignment="1">
      <alignment horizontal="center" textRotation="90" wrapText="1"/>
      <protection/>
    </xf>
    <xf numFmtId="6" fontId="4" fillId="0" borderId="18" xfId="55" applyNumberFormat="1" applyFont="1" applyFill="1" applyBorder="1" applyAlignment="1">
      <alignment horizontal="center" textRotation="90" wrapText="1"/>
      <protection/>
    </xf>
    <xf numFmtId="0" fontId="6" fillId="0" borderId="19" xfId="55" applyFont="1" applyFill="1" applyBorder="1" applyAlignment="1">
      <alignment wrapText="1"/>
      <protection/>
    </xf>
    <xf numFmtId="38" fontId="3" fillId="0" borderId="19" xfId="55" applyNumberFormat="1" applyFont="1" applyFill="1" applyBorder="1" applyAlignment="1">
      <alignment/>
      <protection/>
    </xf>
    <xf numFmtId="38" fontId="6" fillId="0" borderId="19" xfId="55" applyNumberFormat="1" applyFont="1" applyFill="1" applyBorder="1" applyAlignment="1">
      <alignment/>
      <protection/>
    </xf>
    <xf numFmtId="38" fontId="6" fillId="0" borderId="20" xfId="55" applyNumberFormat="1" applyFont="1" applyFill="1" applyBorder="1" applyAlignme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6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2" max="2" width="7.140625" style="0" bestFit="1" customWidth="1"/>
    <col min="3" max="5" width="7.140625" style="0" customWidth="1"/>
    <col min="6" max="8" width="6.421875" style="0" customWidth="1"/>
    <col min="9" max="13" width="7.140625" style="0" customWidth="1"/>
    <col min="14" max="14" width="7.140625" style="0" hidden="1" customWidth="1"/>
    <col min="15" max="18" width="7.140625" style="0" customWidth="1"/>
    <col min="19" max="19" width="7.140625" style="0" hidden="1" customWidth="1"/>
    <col min="20" max="20" width="7.140625" style="0" customWidth="1"/>
    <col min="21" max="21" width="7.140625" style="76" hidden="1" customWidth="1"/>
    <col min="22" max="22" width="7.00390625" style="0" customWidth="1"/>
    <col min="23" max="23" width="7.7109375" style="0" customWidth="1"/>
    <col min="24" max="24" width="7.140625" style="0" customWidth="1"/>
    <col min="25" max="25" width="7.140625" style="76" hidden="1" customWidth="1"/>
    <col min="26" max="26" width="7.140625" style="0" hidden="1" customWidth="1"/>
    <col min="27" max="28" width="7.140625" style="0" customWidth="1"/>
    <col min="29" max="29" width="7.421875" style="0" customWidth="1"/>
    <col min="30" max="30" width="7.140625" style="0" hidden="1" customWidth="1"/>
    <col min="31" max="31" width="7.421875" style="0" hidden="1" customWidth="1"/>
  </cols>
  <sheetData>
    <row r="1" spans="1:31" ht="15">
      <c r="A1" s="47">
        <v>1</v>
      </c>
      <c r="B1" s="47">
        <v>2</v>
      </c>
      <c r="C1" s="47">
        <v>3</v>
      </c>
      <c r="D1" s="47">
        <v>4</v>
      </c>
      <c r="E1" s="47">
        <v>5</v>
      </c>
      <c r="F1" s="47">
        <v>6</v>
      </c>
      <c r="G1" s="47">
        <v>7</v>
      </c>
      <c r="H1" s="47">
        <v>8</v>
      </c>
      <c r="I1" s="47">
        <v>9</v>
      </c>
      <c r="J1" s="47">
        <v>10</v>
      </c>
      <c r="K1" s="47">
        <v>11</v>
      </c>
      <c r="L1" s="47">
        <v>12</v>
      </c>
      <c r="M1" s="47">
        <v>13</v>
      </c>
      <c r="N1" s="47">
        <v>14</v>
      </c>
      <c r="O1" s="47">
        <v>14</v>
      </c>
      <c r="P1" s="47">
        <v>15</v>
      </c>
      <c r="Q1" s="47">
        <v>16</v>
      </c>
      <c r="R1" s="47">
        <v>17</v>
      </c>
      <c r="S1" s="47">
        <v>18</v>
      </c>
      <c r="T1" s="47">
        <v>18</v>
      </c>
      <c r="U1" s="47">
        <v>20</v>
      </c>
      <c r="V1" s="47">
        <v>19</v>
      </c>
      <c r="W1" s="47">
        <v>20</v>
      </c>
      <c r="X1" s="47">
        <v>21</v>
      </c>
      <c r="Y1" s="47">
        <v>24</v>
      </c>
      <c r="Z1" s="47"/>
      <c r="AA1" s="47">
        <v>22</v>
      </c>
      <c r="AB1" s="47">
        <v>23</v>
      </c>
      <c r="AC1" s="61">
        <v>24</v>
      </c>
      <c r="AD1" s="61">
        <v>28</v>
      </c>
      <c r="AE1" s="61">
        <v>30</v>
      </c>
    </row>
    <row r="2" spans="1:31" ht="15">
      <c r="A2" s="1"/>
      <c r="B2" s="1"/>
      <c r="C2" s="2"/>
      <c r="D2" s="2"/>
      <c r="E2" s="2"/>
      <c r="F2" s="85" t="s">
        <v>0</v>
      </c>
      <c r="G2" s="86"/>
      <c r="H2" s="86"/>
      <c r="I2" s="87"/>
      <c r="J2" s="88" t="s">
        <v>1</v>
      </c>
      <c r="K2" s="86"/>
      <c r="L2" s="86"/>
      <c r="M2" s="87"/>
      <c r="N2" s="89" t="s">
        <v>2</v>
      </c>
      <c r="O2" s="78"/>
      <c r="P2" s="78"/>
      <c r="Q2" s="78"/>
      <c r="R2" s="78"/>
      <c r="S2" s="77" t="s">
        <v>3</v>
      </c>
      <c r="T2" s="78"/>
      <c r="U2" s="78"/>
      <c r="V2" s="78"/>
      <c r="W2" s="78"/>
      <c r="X2" s="78"/>
      <c r="Y2" s="78"/>
      <c r="Z2" s="79"/>
      <c r="AA2" s="81" t="s">
        <v>4</v>
      </c>
      <c r="AB2" s="82"/>
      <c r="AC2" s="82"/>
      <c r="AD2" s="83"/>
      <c r="AE2" s="84"/>
    </row>
    <row r="3" spans="1:31" ht="15.75" thickBot="1">
      <c r="A3" s="1"/>
      <c r="B3" s="1"/>
      <c r="C3" s="3"/>
      <c r="D3" s="3"/>
      <c r="E3" s="3"/>
      <c r="F3" s="85" t="s">
        <v>5</v>
      </c>
      <c r="G3" s="86"/>
      <c r="H3" s="86"/>
      <c r="I3" s="87"/>
      <c r="J3" s="88" t="s">
        <v>5</v>
      </c>
      <c r="K3" s="86"/>
      <c r="L3" s="86"/>
      <c r="M3" s="87"/>
      <c r="N3" s="89" t="s">
        <v>5</v>
      </c>
      <c r="O3" s="80"/>
      <c r="P3" s="78"/>
      <c r="Q3" s="78"/>
      <c r="R3" s="78"/>
      <c r="S3" s="77" t="s">
        <v>5</v>
      </c>
      <c r="T3" s="78"/>
      <c r="U3" s="80"/>
      <c r="V3" s="78"/>
      <c r="W3" s="78"/>
      <c r="X3" s="78"/>
      <c r="Y3" s="78"/>
      <c r="Z3" s="79"/>
      <c r="AA3" s="81" t="s">
        <v>6</v>
      </c>
      <c r="AB3" s="82"/>
      <c r="AC3" s="82"/>
      <c r="AD3" s="83"/>
      <c r="AE3" s="84"/>
    </row>
    <row r="4" spans="1:31" ht="160.5" customHeight="1">
      <c r="A4" s="4" t="s">
        <v>27</v>
      </c>
      <c r="B4" s="48" t="s">
        <v>7</v>
      </c>
      <c r="C4" s="49" t="s">
        <v>8</v>
      </c>
      <c r="D4" s="49" t="s">
        <v>9</v>
      </c>
      <c r="E4" s="50" t="s">
        <v>10</v>
      </c>
      <c r="F4" s="51" t="s">
        <v>11</v>
      </c>
      <c r="G4" s="52" t="s">
        <v>12</v>
      </c>
      <c r="H4" s="52" t="s">
        <v>13</v>
      </c>
      <c r="I4" s="53" t="s">
        <v>14</v>
      </c>
      <c r="J4" s="51" t="s">
        <v>11</v>
      </c>
      <c r="K4" s="52" t="s">
        <v>15</v>
      </c>
      <c r="L4" s="52" t="s">
        <v>13</v>
      </c>
      <c r="M4" s="54" t="s">
        <v>14</v>
      </c>
      <c r="N4" s="62" t="s">
        <v>28</v>
      </c>
      <c r="O4" s="90" t="s">
        <v>11</v>
      </c>
      <c r="P4" s="60" t="s">
        <v>33</v>
      </c>
      <c r="Q4" s="52" t="s">
        <v>13</v>
      </c>
      <c r="R4" s="55" t="s">
        <v>14</v>
      </c>
      <c r="S4" s="74" t="s">
        <v>28</v>
      </c>
      <c r="T4" s="90" t="s">
        <v>11</v>
      </c>
      <c r="U4" s="91" t="s">
        <v>35</v>
      </c>
      <c r="V4" s="75" t="s">
        <v>37</v>
      </c>
      <c r="W4" s="52" t="s">
        <v>13</v>
      </c>
      <c r="X4" s="56" t="s">
        <v>14</v>
      </c>
      <c r="Y4" s="56" t="s">
        <v>34</v>
      </c>
      <c r="Z4" s="56" t="s">
        <v>36</v>
      </c>
      <c r="AA4" s="57" t="s">
        <v>32</v>
      </c>
      <c r="AB4" s="58" t="s">
        <v>16</v>
      </c>
      <c r="AC4" s="59" t="s">
        <v>29</v>
      </c>
      <c r="AD4" s="58" t="s">
        <v>31</v>
      </c>
      <c r="AE4" s="58" t="s">
        <v>30</v>
      </c>
    </row>
    <row r="5" spans="1:31" ht="15">
      <c r="A5" s="5"/>
      <c r="B5" s="6"/>
      <c r="C5" s="7"/>
      <c r="D5" s="7"/>
      <c r="E5" s="8"/>
      <c r="F5" s="9"/>
      <c r="G5" s="10"/>
      <c r="H5" s="10"/>
      <c r="I5" s="11"/>
      <c r="J5" s="10"/>
      <c r="K5" s="10"/>
      <c r="L5" s="12"/>
      <c r="M5" s="13"/>
      <c r="N5" s="63"/>
      <c r="O5" s="10"/>
      <c r="P5" s="65"/>
      <c r="Q5" s="10"/>
      <c r="R5" s="14"/>
      <c r="S5" s="63"/>
      <c r="T5" s="10"/>
      <c r="U5" s="92"/>
      <c r="V5" s="68"/>
      <c r="W5" s="10"/>
      <c r="X5" s="15"/>
      <c r="Y5" s="15"/>
      <c r="Z5" s="15"/>
      <c r="AA5" s="16"/>
      <c r="AB5" s="17"/>
      <c r="AC5" s="18"/>
      <c r="AD5" s="17"/>
      <c r="AE5" s="17"/>
    </row>
    <row r="6" spans="1:31" ht="15">
      <c r="A6" s="19" t="s">
        <v>17</v>
      </c>
      <c r="B6" s="20">
        <v>3901.5833333333335</v>
      </c>
      <c r="C6" s="20">
        <v>3939.41</v>
      </c>
      <c r="D6" s="20">
        <v>3501.92</v>
      </c>
      <c r="E6" s="21">
        <f aca="true" t="shared" si="0" ref="E6:E13">SUM(F6,J6,N6,S6)/3</f>
        <v>3752.963154562051</v>
      </c>
      <c r="F6" s="20">
        <v>598</v>
      </c>
      <c r="G6" s="22">
        <v>541.67</v>
      </c>
      <c r="H6" s="23">
        <f aca="true" t="shared" si="1" ref="H6:H12">G6-F6</f>
        <v>-56.33000000000004</v>
      </c>
      <c r="I6" s="24">
        <f>G6/F6</f>
        <v>0.9058026755852843</v>
      </c>
      <c r="J6" s="23">
        <v>3676.300161700183</v>
      </c>
      <c r="K6" s="25">
        <v>3894.73</v>
      </c>
      <c r="L6" s="23">
        <f>K6-J6</f>
        <v>218.42983829981722</v>
      </c>
      <c r="M6" s="26">
        <f>K6/J6</f>
        <v>1.059415670291405</v>
      </c>
      <c r="N6" s="64">
        <v>3526.260336615591</v>
      </c>
      <c r="O6" s="23">
        <v>3669.4613771764393</v>
      </c>
      <c r="P6" s="66">
        <v>3751.48</v>
      </c>
      <c r="Q6" s="23">
        <f>P6-O6</f>
        <v>82.01862282356069</v>
      </c>
      <c r="R6" s="27">
        <f>P6/O6</f>
        <v>1.0223516790049094</v>
      </c>
      <c r="S6" s="64">
        <v>3458.32896537038</v>
      </c>
      <c r="T6" s="23">
        <v>3351.6697489067296</v>
      </c>
      <c r="U6" s="93">
        <v>3303</v>
      </c>
      <c r="V6" s="69">
        <v>3259.03</v>
      </c>
      <c r="W6" s="23">
        <f>V6-T6</f>
        <v>-92.63974890672944</v>
      </c>
      <c r="X6" s="29">
        <f aca="true" t="shared" si="2" ref="X6:X12">V6/T6</f>
        <v>0.9723601202245695</v>
      </c>
      <c r="Y6" s="29">
        <f aca="true" t="shared" si="3" ref="Y6:Y12">V6/U6</f>
        <v>0.9866878595216471</v>
      </c>
      <c r="Z6" s="29">
        <v>1.001220238095238</v>
      </c>
      <c r="AA6" s="30">
        <f>SUM(G6,K6,P6,V6)/3</f>
        <v>3815.6366666666668</v>
      </c>
      <c r="AB6" s="30">
        <f>+AA6-E6</f>
        <v>62.67351210461584</v>
      </c>
      <c r="AC6" s="31">
        <f>AA6/E6</f>
        <v>1.0166997408510208</v>
      </c>
      <c r="AD6" s="71">
        <f aca="true" t="shared" si="4" ref="AD6:AD12">SUM(G6,K6,O6,T6)/3</f>
        <v>3819.177042027723</v>
      </c>
      <c r="AE6" s="70">
        <f aca="true" t="shared" si="5" ref="AE6:AE13">AD6/E6</f>
        <v>1.0176430955324418</v>
      </c>
    </row>
    <row r="7" spans="1:31" ht="15">
      <c r="A7" s="19" t="s">
        <v>18</v>
      </c>
      <c r="B7" s="20">
        <v>2609.0966666666664</v>
      </c>
      <c r="C7" s="20">
        <v>2267.3766666666666</v>
      </c>
      <c r="D7" s="20">
        <v>1974.11</v>
      </c>
      <c r="E7" s="21">
        <f t="shared" si="0"/>
        <v>2321.0000000000005</v>
      </c>
      <c r="F7" s="20">
        <v>599</v>
      </c>
      <c r="G7" s="22">
        <v>650.72</v>
      </c>
      <c r="H7" s="23">
        <f t="shared" si="1"/>
        <v>51.72000000000003</v>
      </c>
      <c r="I7" s="24">
        <f aca="true" t="shared" si="6" ref="I7:I12">G7/F7</f>
        <v>1.0863439065108516</v>
      </c>
      <c r="J7" s="23">
        <v>2026.8848789491892</v>
      </c>
      <c r="K7" s="32">
        <v>2126.52</v>
      </c>
      <c r="L7" s="23">
        <f aca="true" t="shared" si="7" ref="L7:L12">K7-J7</f>
        <v>99.63512105081077</v>
      </c>
      <c r="M7" s="26">
        <f aca="true" t="shared" si="8" ref="M7:M12">K7/J7</f>
        <v>1.0491567735718987</v>
      </c>
      <c r="N7" s="64">
        <v>2258.4105706795017</v>
      </c>
      <c r="O7" s="23">
        <v>2089.9359653852553</v>
      </c>
      <c r="P7" s="32">
        <v>2124.27</v>
      </c>
      <c r="Q7" s="23">
        <f aca="true" t="shared" si="9" ref="Q7:Q12">P7-O7</f>
        <v>34.33403461474472</v>
      </c>
      <c r="R7" s="27">
        <f aca="true" t="shared" si="10" ref="R7:R12">P7/O7</f>
        <v>1.016428271097012</v>
      </c>
      <c r="S7" s="64">
        <v>2078.70455037131</v>
      </c>
      <c r="T7" s="23">
        <v>1982.888987453123</v>
      </c>
      <c r="U7" s="93">
        <v>2007</v>
      </c>
      <c r="V7" s="69">
        <v>1984.95</v>
      </c>
      <c r="W7" s="23">
        <f aca="true" t="shared" si="11" ref="W7:W12">V7-T7</f>
        <v>2.0610125468770093</v>
      </c>
      <c r="X7" s="29">
        <f t="shared" si="2"/>
        <v>1.001039398856879</v>
      </c>
      <c r="Y7" s="29">
        <f t="shared" si="3"/>
        <v>0.9890134529147983</v>
      </c>
      <c r="Z7" s="29">
        <v>0.8300506970849176</v>
      </c>
      <c r="AA7" s="30">
        <f aca="true" t="shared" si="12" ref="AA6:AA13">SUM(G7,K7,P7,V7)/3</f>
        <v>2295.4866666666667</v>
      </c>
      <c r="AB7" s="30">
        <f aca="true" t="shared" si="13" ref="AB6:AB13">+AA7-E7</f>
        <v>-25.513333333333776</v>
      </c>
      <c r="AC7" s="31">
        <f aca="true" t="shared" si="14" ref="AC6:AC13">AA7/E7</f>
        <v>0.9890076116616399</v>
      </c>
      <c r="AD7" s="71">
        <f t="shared" si="4"/>
        <v>2283.3549842794596</v>
      </c>
      <c r="AE7" s="70">
        <f t="shared" si="5"/>
        <v>0.9837806912018351</v>
      </c>
    </row>
    <row r="8" spans="1:31" ht="15">
      <c r="A8" s="19" t="s">
        <v>19</v>
      </c>
      <c r="B8" s="20">
        <v>1798.4766666666667</v>
      </c>
      <c r="C8" s="20">
        <v>1645.0333333333335</v>
      </c>
      <c r="D8" s="20">
        <v>1360.61</v>
      </c>
      <c r="E8" s="21">
        <f t="shared" si="0"/>
        <v>1536</v>
      </c>
      <c r="F8" s="20">
        <v>369</v>
      </c>
      <c r="G8" s="22">
        <v>417.6</v>
      </c>
      <c r="H8" s="23">
        <f t="shared" si="1"/>
        <v>48.60000000000002</v>
      </c>
      <c r="I8" s="24">
        <f t="shared" si="6"/>
        <v>1.1317073170731708</v>
      </c>
      <c r="J8" s="23">
        <v>1390.6366046894636</v>
      </c>
      <c r="K8" s="25">
        <v>1361.3100000000002</v>
      </c>
      <c r="L8" s="23">
        <f t="shared" si="7"/>
        <v>-29.326604689463466</v>
      </c>
      <c r="M8" s="26">
        <f t="shared" si="8"/>
        <v>0.9789113815999312</v>
      </c>
      <c r="N8" s="64">
        <v>1423.9594800962022</v>
      </c>
      <c r="O8" s="23">
        <v>1279.6685</v>
      </c>
      <c r="P8" s="66">
        <v>1281.5600000000002</v>
      </c>
      <c r="Q8" s="23">
        <f t="shared" si="9"/>
        <v>1.8915000000001783</v>
      </c>
      <c r="R8" s="27">
        <f t="shared" si="10"/>
        <v>1.0014781171842553</v>
      </c>
      <c r="S8" s="64">
        <v>1424.4039152143346</v>
      </c>
      <c r="T8" s="23">
        <v>1130.593925944771</v>
      </c>
      <c r="U8" s="93">
        <v>1182</v>
      </c>
      <c r="V8" s="69">
        <v>1161.1299999999999</v>
      </c>
      <c r="W8" s="23">
        <f t="shared" si="11"/>
        <v>30.536074055228937</v>
      </c>
      <c r="X8" s="29">
        <f t="shared" si="2"/>
        <v>1.0270088785677065</v>
      </c>
      <c r="Y8" s="29">
        <f t="shared" si="3"/>
        <v>0.9823434856175972</v>
      </c>
      <c r="Z8" s="29">
        <v>0.8279325153374233</v>
      </c>
      <c r="AA8" s="30">
        <f t="shared" si="12"/>
        <v>1407.2</v>
      </c>
      <c r="AB8" s="30">
        <f t="shared" si="13"/>
        <v>-128.79999999999995</v>
      </c>
      <c r="AC8" s="31">
        <f t="shared" si="14"/>
        <v>0.9161458333333333</v>
      </c>
      <c r="AD8" s="71">
        <f t="shared" si="4"/>
        <v>1396.390808648257</v>
      </c>
      <c r="AE8" s="70">
        <f t="shared" si="5"/>
        <v>0.9091085993803757</v>
      </c>
    </row>
    <row r="9" spans="1:31" ht="15">
      <c r="A9" s="19" t="s">
        <v>20</v>
      </c>
      <c r="B9" s="20">
        <v>958.3800000000001</v>
      </c>
      <c r="C9" s="20">
        <v>948.0933333333332</v>
      </c>
      <c r="D9" s="20">
        <v>874.9466666666667</v>
      </c>
      <c r="E9" s="21">
        <f t="shared" si="0"/>
        <v>952.0637311489678</v>
      </c>
      <c r="F9" s="20">
        <v>250</v>
      </c>
      <c r="G9" s="22">
        <v>197.77</v>
      </c>
      <c r="H9" s="23">
        <f t="shared" si="1"/>
        <v>-52.22999999999999</v>
      </c>
      <c r="I9" s="24">
        <f t="shared" si="6"/>
        <v>0.79108</v>
      </c>
      <c r="J9" s="23">
        <v>947.8158880939015</v>
      </c>
      <c r="K9" s="25">
        <v>955.85</v>
      </c>
      <c r="L9" s="23">
        <f t="shared" si="7"/>
        <v>8.034111906098474</v>
      </c>
      <c r="M9" s="26">
        <f t="shared" si="8"/>
        <v>1.0084764478070265</v>
      </c>
      <c r="N9" s="64">
        <v>836.2872666044873</v>
      </c>
      <c r="O9" s="23">
        <v>901.9730852065659</v>
      </c>
      <c r="P9" s="66">
        <v>917.23</v>
      </c>
      <c r="Q9" s="23">
        <f t="shared" si="9"/>
        <v>15.256914793434134</v>
      </c>
      <c r="R9" s="27">
        <f t="shared" si="10"/>
        <v>1.016915044410599</v>
      </c>
      <c r="S9" s="64">
        <v>822.0880387485145</v>
      </c>
      <c r="T9" s="23">
        <v>849.5795749122642</v>
      </c>
      <c r="U9" s="93">
        <v>918</v>
      </c>
      <c r="V9" s="69">
        <v>946.95</v>
      </c>
      <c r="W9" s="23">
        <f t="shared" si="11"/>
        <v>97.37042508773584</v>
      </c>
      <c r="X9" s="29">
        <f t="shared" si="2"/>
        <v>1.1146101294840935</v>
      </c>
      <c r="Y9" s="29">
        <f t="shared" si="3"/>
        <v>1.0315359477124184</v>
      </c>
      <c r="Z9" s="29">
        <v>1.0060911270983215</v>
      </c>
      <c r="AA9" s="30">
        <f t="shared" si="12"/>
        <v>1005.9333333333334</v>
      </c>
      <c r="AB9" s="30">
        <f t="shared" si="13"/>
        <v>53.86960218436559</v>
      </c>
      <c r="AC9" s="31">
        <f t="shared" si="14"/>
        <v>1.0565819287321814</v>
      </c>
      <c r="AD9" s="71">
        <f t="shared" si="4"/>
        <v>968.3908867062768</v>
      </c>
      <c r="AE9" s="70">
        <f t="shared" si="5"/>
        <v>1.0171492254385166</v>
      </c>
    </row>
    <row r="10" spans="1:31" ht="15">
      <c r="A10" s="19" t="s">
        <v>21</v>
      </c>
      <c r="B10" s="20">
        <v>3213.5533333333333</v>
      </c>
      <c r="C10" s="20">
        <v>2892.8633333333332</v>
      </c>
      <c r="D10" s="20">
        <v>2742.7999999999997</v>
      </c>
      <c r="E10" s="21">
        <f t="shared" si="0"/>
        <v>2929.4818161534204</v>
      </c>
      <c r="F10" s="20">
        <v>476</v>
      </c>
      <c r="G10" s="22">
        <v>501.95</v>
      </c>
      <c r="H10" s="23">
        <f t="shared" si="1"/>
        <v>25.94999999999999</v>
      </c>
      <c r="I10" s="24">
        <f t="shared" si="6"/>
        <v>1.054516806722689</v>
      </c>
      <c r="J10" s="23">
        <v>2780.3800521346643</v>
      </c>
      <c r="K10" s="25">
        <v>2976.8</v>
      </c>
      <c r="L10" s="23">
        <f t="shared" si="7"/>
        <v>196.41994786533587</v>
      </c>
      <c r="M10" s="26">
        <f t="shared" si="8"/>
        <v>1.070644999669931</v>
      </c>
      <c r="N10" s="64">
        <v>2765.613556491357</v>
      </c>
      <c r="O10" s="23">
        <v>2839.968717714099</v>
      </c>
      <c r="P10" s="66">
        <v>2832.8</v>
      </c>
      <c r="Q10" s="23">
        <f t="shared" si="9"/>
        <v>-7.168717714098875</v>
      </c>
      <c r="R10" s="27">
        <f t="shared" si="10"/>
        <v>0.9974757758177459</v>
      </c>
      <c r="S10" s="64">
        <v>2766.4518398342407</v>
      </c>
      <c r="T10" s="23">
        <v>2687.632950302626</v>
      </c>
      <c r="U10" s="93">
        <v>2769</v>
      </c>
      <c r="V10" s="69">
        <v>2774.5</v>
      </c>
      <c r="W10" s="23">
        <f t="shared" si="11"/>
        <v>86.86704969737411</v>
      </c>
      <c r="X10" s="29">
        <f t="shared" si="2"/>
        <v>1.0323210242260175</v>
      </c>
      <c r="Y10" s="29">
        <f t="shared" si="3"/>
        <v>1.001986276634164</v>
      </c>
      <c r="Z10" s="29">
        <v>1.0722782258064516</v>
      </c>
      <c r="AA10" s="30">
        <f t="shared" si="12"/>
        <v>3028.683333333333</v>
      </c>
      <c r="AB10" s="30">
        <f t="shared" si="13"/>
        <v>99.20151717991257</v>
      </c>
      <c r="AC10" s="31">
        <f t="shared" si="14"/>
        <v>1.0338631619533893</v>
      </c>
      <c r="AD10" s="71">
        <f t="shared" si="4"/>
        <v>3002.1172226722415</v>
      </c>
      <c r="AE10" s="70">
        <f t="shared" si="5"/>
        <v>1.0247946261752856</v>
      </c>
    </row>
    <row r="11" spans="1:31" ht="15">
      <c r="A11" s="19" t="s">
        <v>22</v>
      </c>
      <c r="B11" s="20">
        <v>5653.546666666666</v>
      </c>
      <c r="C11" s="20">
        <v>5194.336666666667</v>
      </c>
      <c r="D11" s="20">
        <v>5284.276666666668</v>
      </c>
      <c r="E11" s="21">
        <f t="shared" si="0"/>
        <v>5546</v>
      </c>
      <c r="F11" s="20">
        <v>1056</v>
      </c>
      <c r="G11" s="22">
        <v>1065.85</v>
      </c>
      <c r="H11" s="23">
        <f t="shared" si="1"/>
        <v>9.849999999999909</v>
      </c>
      <c r="I11" s="24">
        <f t="shared" si="6"/>
        <v>1.0093276515151515</v>
      </c>
      <c r="J11" s="23">
        <v>5344.437647069522</v>
      </c>
      <c r="K11" s="25">
        <v>5830.2</v>
      </c>
      <c r="L11" s="23">
        <f t="shared" si="7"/>
        <v>485.7623529304774</v>
      </c>
      <c r="M11" s="26">
        <f t="shared" si="8"/>
        <v>1.090891200348615</v>
      </c>
      <c r="N11" s="64">
        <v>5127.543607874265</v>
      </c>
      <c r="O11" s="23">
        <v>5287.205464757386</v>
      </c>
      <c r="P11" s="66">
        <v>5275.26</v>
      </c>
      <c r="Q11" s="23">
        <f t="shared" si="9"/>
        <v>-11.945464757385707</v>
      </c>
      <c r="R11" s="27">
        <f t="shared" si="10"/>
        <v>0.997740684594724</v>
      </c>
      <c r="S11" s="64">
        <v>5110.0187450562125</v>
      </c>
      <c r="T11" s="23">
        <v>4798.992825383</v>
      </c>
      <c r="U11" s="93">
        <v>4810</v>
      </c>
      <c r="V11" s="69">
        <v>4620.89</v>
      </c>
      <c r="W11" s="23">
        <f t="shared" si="11"/>
        <v>-178.10282538299998</v>
      </c>
      <c r="X11" s="29">
        <f t="shared" si="2"/>
        <v>0.962887457459621</v>
      </c>
      <c r="Y11" s="29">
        <f t="shared" si="3"/>
        <v>0.9606839916839918</v>
      </c>
      <c r="Z11" s="29">
        <v>1.056352565382312</v>
      </c>
      <c r="AA11" s="30">
        <f t="shared" si="12"/>
        <v>5597.400000000001</v>
      </c>
      <c r="AB11" s="30">
        <f t="shared" si="13"/>
        <v>51.400000000000546</v>
      </c>
      <c r="AC11" s="31">
        <f t="shared" si="14"/>
        <v>1.0092679408582763</v>
      </c>
      <c r="AD11" s="71">
        <f t="shared" si="4"/>
        <v>5660.749430046795</v>
      </c>
      <c r="AE11" s="70">
        <f t="shared" si="5"/>
        <v>1.0206904850426965</v>
      </c>
    </row>
    <row r="12" spans="1:31" ht="15">
      <c r="A12" s="19" t="s">
        <v>23</v>
      </c>
      <c r="B12" s="20">
        <v>106.65666666666668</v>
      </c>
      <c r="C12" s="20">
        <v>117.02333333333333</v>
      </c>
      <c r="D12" s="20">
        <v>103.35666666666667</v>
      </c>
      <c r="E12" s="21">
        <f t="shared" si="0"/>
        <v>121.14931516525967</v>
      </c>
      <c r="F12" s="20">
        <v>36</v>
      </c>
      <c r="G12" s="22">
        <v>30.95</v>
      </c>
      <c r="H12" s="23">
        <f t="shared" si="1"/>
        <v>-5.050000000000001</v>
      </c>
      <c r="I12" s="24">
        <f t="shared" si="6"/>
        <v>0.8597222222222222</v>
      </c>
      <c r="J12" s="23">
        <v>126.4671174049731</v>
      </c>
      <c r="K12" s="25">
        <v>196.86</v>
      </c>
      <c r="L12" s="23">
        <f t="shared" si="7"/>
        <v>70.39288259502692</v>
      </c>
      <c r="M12" s="26">
        <f t="shared" si="8"/>
        <v>1.5566101611189158</v>
      </c>
      <c r="N12" s="64">
        <v>113</v>
      </c>
      <c r="O12" s="23">
        <v>85.50265926258993</v>
      </c>
      <c r="P12" s="66">
        <v>86.89</v>
      </c>
      <c r="Q12" s="23">
        <f t="shared" si="9"/>
        <v>1.3873407374100708</v>
      </c>
      <c r="R12" s="27">
        <f t="shared" si="10"/>
        <v>1.0162257027953876</v>
      </c>
      <c r="S12" s="64">
        <v>87.98082809080589</v>
      </c>
      <c r="T12" s="23">
        <v>67.39877288853647</v>
      </c>
      <c r="U12" s="93">
        <v>84</v>
      </c>
      <c r="V12" s="69">
        <v>80.87</v>
      </c>
      <c r="W12" s="23">
        <f t="shared" si="11"/>
        <v>13.471227111463534</v>
      </c>
      <c r="X12" s="29">
        <f t="shared" si="2"/>
        <v>1.1998734774258002</v>
      </c>
      <c r="Y12" s="29">
        <f t="shared" si="3"/>
        <v>0.9627380952380953</v>
      </c>
      <c r="Z12" s="29">
        <v>0.42584415584415586</v>
      </c>
      <c r="AA12" s="30">
        <f t="shared" si="12"/>
        <v>131.85666666666665</v>
      </c>
      <c r="AB12" s="30">
        <f t="shared" si="13"/>
        <v>10.70735150140699</v>
      </c>
      <c r="AC12" s="31">
        <f t="shared" si="14"/>
        <v>1.0883814447221687</v>
      </c>
      <c r="AD12" s="71">
        <f t="shared" si="4"/>
        <v>126.90381071704213</v>
      </c>
      <c r="AE12" s="70">
        <f t="shared" si="5"/>
        <v>1.0474992000073031</v>
      </c>
    </row>
    <row r="13" spans="1:31" ht="15">
      <c r="A13" s="5" t="s">
        <v>24</v>
      </c>
      <c r="B13" s="33">
        <v>18241.2933333333</v>
      </c>
      <c r="C13" s="34">
        <v>17004.13666666667</v>
      </c>
      <c r="D13" s="33">
        <v>15842.02</v>
      </c>
      <c r="E13" s="35">
        <f t="shared" si="0"/>
        <v>17158.6580170297</v>
      </c>
      <c r="F13" s="33">
        <f>SUM(F6:F12)</f>
        <v>3384</v>
      </c>
      <c r="G13" s="33">
        <f>SUM(G6:G12)</f>
        <v>3406.5099999999993</v>
      </c>
      <c r="H13" s="36">
        <f>G13-F13</f>
        <v>22.50999999999931</v>
      </c>
      <c r="I13" s="37">
        <f>G13/F13</f>
        <v>1.006651891252955</v>
      </c>
      <c r="J13" s="33">
        <f>SUM(J6:J12)</f>
        <v>16292.922350041898</v>
      </c>
      <c r="K13" s="33">
        <f>SUM(K6:K12)</f>
        <v>17342.27</v>
      </c>
      <c r="L13" s="33">
        <f>K13-J13</f>
        <v>1049.347649958103</v>
      </c>
      <c r="M13" s="38">
        <f>K13/J13</f>
        <v>1.0644051218936426</v>
      </c>
      <c r="N13" s="34">
        <f>SUM(N6:N12)</f>
        <v>16051.074818361405</v>
      </c>
      <c r="O13" s="33">
        <f>SUM(O6:O12)</f>
        <v>16153.715769502334</v>
      </c>
      <c r="P13" s="67">
        <f>SUM(P6:P12)</f>
        <v>16269.49</v>
      </c>
      <c r="Q13" s="33">
        <f>P13-O13</f>
        <v>115.77423049766549</v>
      </c>
      <c r="R13" s="39">
        <f>P13/O13</f>
        <v>1.0071670340217478</v>
      </c>
      <c r="S13" s="34">
        <f>SUM(S6:S12)</f>
        <v>15747.976882685796</v>
      </c>
      <c r="T13" s="33">
        <f>SUM(T6:T12)</f>
        <v>14868.75678579105</v>
      </c>
      <c r="U13" s="94">
        <f>SUM(U6:U12)</f>
        <v>15073</v>
      </c>
      <c r="V13" s="67">
        <f>SUM(V6:V12)</f>
        <v>14828.320000000002</v>
      </c>
      <c r="W13" s="36">
        <f>V13-T13</f>
        <v>-40.43678579104926</v>
      </c>
      <c r="X13" s="40">
        <f>V13/T13</f>
        <v>0.9972804191787109</v>
      </c>
      <c r="Y13" s="40">
        <f>V13/U13</f>
        <v>0.9837670005970942</v>
      </c>
      <c r="Z13" s="40">
        <v>0.9810243779209296</v>
      </c>
      <c r="AA13" s="41">
        <f>SUM(G13,K13,P13,V13)/3</f>
        <v>17282.196666666667</v>
      </c>
      <c r="AB13" s="41">
        <f t="shared" si="13"/>
        <v>123.53864963696833</v>
      </c>
      <c r="AC13" s="42">
        <f>AA13/E13</f>
        <v>1.007199785059785</v>
      </c>
      <c r="AD13" s="72">
        <f>SUM(AD6:AD12)</f>
        <v>17257.084185097796</v>
      </c>
      <c r="AE13" s="73">
        <f>AD13/E13</f>
        <v>1.0057362392775946</v>
      </c>
    </row>
    <row r="14" spans="1:31" ht="15">
      <c r="A14" s="43"/>
      <c r="B14" s="44"/>
      <c r="C14" s="44"/>
      <c r="D14" s="33"/>
      <c r="E14" s="35"/>
      <c r="F14" s="33"/>
      <c r="G14" s="33"/>
      <c r="H14" s="36"/>
      <c r="I14" s="37"/>
      <c r="J14" s="33"/>
      <c r="K14" s="33"/>
      <c r="L14" s="23"/>
      <c r="M14" s="26"/>
      <c r="N14" s="34"/>
      <c r="O14" s="33"/>
      <c r="P14" s="67"/>
      <c r="Q14" s="23"/>
      <c r="R14" s="27"/>
      <c r="S14" s="34"/>
      <c r="T14" s="33"/>
      <c r="U14" s="94"/>
      <c r="V14" s="67"/>
      <c r="W14" s="28"/>
      <c r="X14" s="29"/>
      <c r="Y14" s="29"/>
      <c r="Z14" s="29"/>
      <c r="AA14" s="30"/>
      <c r="AB14" s="30"/>
      <c r="AC14" s="31"/>
      <c r="AD14" s="72"/>
      <c r="AE14" s="73"/>
    </row>
    <row r="15" spans="1:31" ht="15">
      <c r="A15" s="5" t="s">
        <v>25</v>
      </c>
      <c r="B15" s="44"/>
      <c r="C15" s="44"/>
      <c r="D15" s="33"/>
      <c r="E15" s="35">
        <f>SUM(F15,J15,N15,S15)/3</f>
        <v>16349.658017029697</v>
      </c>
      <c r="F15" s="33">
        <v>3278</v>
      </c>
      <c r="G15" s="33">
        <v>3288.38</v>
      </c>
      <c r="H15" s="36">
        <f>G15-F15</f>
        <v>10.38000000000011</v>
      </c>
      <c r="I15" s="37">
        <f>G15/F15</f>
        <v>1.0031665649786456</v>
      </c>
      <c r="J15" s="33">
        <v>15462.922350041898</v>
      </c>
      <c r="K15" s="33">
        <f>K13-K16</f>
        <v>16847.98</v>
      </c>
      <c r="L15" s="33">
        <f>K15-J15</f>
        <v>1385.057649958102</v>
      </c>
      <c r="M15" s="38">
        <f>K15/J15</f>
        <v>1.0895728257960469</v>
      </c>
      <c r="N15" s="34">
        <v>15274.0748183614</v>
      </c>
      <c r="O15" s="33">
        <v>15693.334870071518</v>
      </c>
      <c r="P15" s="67">
        <f>P13-P16</f>
        <v>15839.57</v>
      </c>
      <c r="Q15" s="33">
        <f>P15-O15</f>
        <v>146.2351299284819</v>
      </c>
      <c r="R15" s="39">
        <f>P15/O15</f>
        <v>1.0093182953871305</v>
      </c>
      <c r="S15" s="34">
        <v>15033.976882685796</v>
      </c>
      <c r="T15" s="33">
        <v>14445.503532294812</v>
      </c>
      <c r="U15" s="94"/>
      <c r="V15" s="67">
        <f>V13-V16</f>
        <v>14411.680000000002</v>
      </c>
      <c r="W15" s="33">
        <f>V15-T15</f>
        <v>-33.82353229480941</v>
      </c>
      <c r="X15" s="40">
        <f>V15/T15</f>
        <v>0.9976585425202249</v>
      </c>
      <c r="Y15" s="40"/>
      <c r="Z15" s="40">
        <v>0.986583601814715</v>
      </c>
      <c r="AA15" s="41">
        <f>SUM(G15,K15,P15,V15)/3</f>
        <v>16795.87</v>
      </c>
      <c r="AB15" s="41">
        <f>+AA15-E15</f>
        <v>446.2119829703024</v>
      </c>
      <c r="AC15" s="42">
        <f>AA15/E15</f>
        <v>1.0272918236274746</v>
      </c>
      <c r="AD15" s="72">
        <f>SUM(G15,K15,O15,T15)/3</f>
        <v>16758.39946745544</v>
      </c>
      <c r="AE15" s="73">
        <f>AD15/E15</f>
        <v>1.0250000000000001</v>
      </c>
    </row>
    <row r="16" spans="1:31" ht="15.75" thickBot="1">
      <c r="A16" s="43" t="s">
        <v>26</v>
      </c>
      <c r="B16" s="45"/>
      <c r="C16" s="46"/>
      <c r="D16" s="33"/>
      <c r="E16" s="35">
        <f>SUM(F16,J16,N16,S16)/3</f>
        <v>809</v>
      </c>
      <c r="F16" s="33">
        <v>106</v>
      </c>
      <c r="G16" s="33">
        <v>79.93</v>
      </c>
      <c r="H16" s="36">
        <f>G16-F16</f>
        <v>-26.069999999999993</v>
      </c>
      <c r="I16" s="37">
        <f>G16/F16</f>
        <v>0.754056603773585</v>
      </c>
      <c r="J16" s="33">
        <v>830</v>
      </c>
      <c r="K16" s="33">
        <v>494.29</v>
      </c>
      <c r="L16" s="33">
        <f>K16-J16</f>
        <v>-335.71</v>
      </c>
      <c r="M16" s="38">
        <f>K16/J16</f>
        <v>0.5955301204819278</v>
      </c>
      <c r="N16" s="34">
        <v>777</v>
      </c>
      <c r="O16" s="33">
        <v>460.3808994308165</v>
      </c>
      <c r="P16" s="67">
        <v>429.92</v>
      </c>
      <c r="Q16" s="33">
        <f>P16-O16</f>
        <v>-30.460899430816482</v>
      </c>
      <c r="R16" s="39">
        <f>P16/O16</f>
        <v>0.9338354404614173</v>
      </c>
      <c r="S16" s="34">
        <v>714</v>
      </c>
      <c r="T16" s="33">
        <v>423.25325349623927</v>
      </c>
      <c r="U16" s="95"/>
      <c r="V16" s="67">
        <v>416.64</v>
      </c>
      <c r="W16" s="33">
        <f>V16-T16</f>
        <v>-6.613253496239281</v>
      </c>
      <c r="X16" s="40">
        <f>V16/T16</f>
        <v>0.9843751856799418</v>
      </c>
      <c r="Y16" s="40"/>
      <c r="Z16" s="40">
        <v>0.73896</v>
      </c>
      <c r="AA16" s="41">
        <f>SUM(G16,K16,P16,V16)/3</f>
        <v>473.5933333333334</v>
      </c>
      <c r="AB16" s="41">
        <f>+AA16-E16</f>
        <v>-335.4066666666666</v>
      </c>
      <c r="AC16" s="42">
        <f>AA16/E16</f>
        <v>0.5854058508446643</v>
      </c>
      <c r="AD16" s="72">
        <f>SUM(G16,K16,O16,T16)/3</f>
        <v>485.9513843090186</v>
      </c>
      <c r="AE16" s="73">
        <f>AD16/E16</f>
        <v>0.6006815628047201</v>
      </c>
    </row>
  </sheetData>
  <sheetProtection/>
  <mergeCells count="10">
    <mergeCell ref="S2:Z2"/>
    <mergeCell ref="S3:Z3"/>
    <mergeCell ref="AA2:AE2"/>
    <mergeCell ref="AA3:AE3"/>
    <mergeCell ref="F2:I2"/>
    <mergeCell ref="J2:M2"/>
    <mergeCell ref="N2:R2"/>
    <mergeCell ref="N3:R3"/>
    <mergeCell ref="F3:I3"/>
    <mergeCell ref="J3:M3"/>
  </mergeCells>
  <printOptions/>
  <pageMargins left="0.45" right="0.2" top="0.75" bottom="0.75" header="0.3" footer="0.3"/>
  <pageSetup fitToHeight="1" fitToWidth="1"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pdwight</cp:lastModifiedBy>
  <cp:lastPrinted>2012-04-23T16:39:28Z</cp:lastPrinted>
  <dcterms:created xsi:type="dcterms:W3CDTF">2011-11-18T18:43:43Z</dcterms:created>
  <dcterms:modified xsi:type="dcterms:W3CDTF">2012-05-21T18:50:25Z</dcterms:modified>
  <cp:category/>
  <cp:version/>
  <cp:contentType/>
  <cp:contentStatus/>
</cp:coreProperties>
</file>